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nagrareu-my.sharepoint.com/personal/lacrima_popa_dn-agrar_eu/Documents/LAPTOP/BVB/RAPOARTE BVB/In lucru/RAPORT T1 2026/SITE/"/>
    </mc:Choice>
  </mc:AlternateContent>
  <xr:revisionPtr revIDLastSave="141" documentId="13_ncr:1_{0220381F-0340-49A3-AD10-8FB30B9635CF}" xr6:coauthVersionLast="47" xr6:coauthVersionMax="47" xr10:uidLastSave="{F6BBE176-4D0E-48AA-BE26-190166B1A107}"/>
  <bookViews>
    <workbookView xWindow="-120" yWindow="-120" windowWidth="29040" windowHeight="15720" xr2:uid="{00000000-000D-0000-FFFF-FFFF00000000}"/>
  </bookViews>
  <sheets>
    <sheet name="Bilant" sheetId="30" r:id="rId1"/>
    <sheet name="Contul de Profit si Pierdere" sheetId="31" r:id="rId2"/>
    <sheet name="I) Bilanț" sheetId="17" state="hidden" r:id="rId3"/>
    <sheet name="I) BS " sheetId="26" state="hidden" r:id="rId4"/>
    <sheet name="I) Contul de profit și pierdere" sheetId="18" state="hidden" r:id="rId5"/>
    <sheet name="I) IS " sheetId="27" state="hidden" r:id="rId6"/>
    <sheet name="I) Analiza profitului net" sheetId="19" state="hidden" r:id="rId7"/>
    <sheet name="I) Analiza activelor totale" sheetId="20" state="hidden" r:id="rId8"/>
    <sheet name="I) Capitaluri proprii&amp;datorii" sheetId="21" state="hidden" r:id="rId9"/>
    <sheet name="I) Lichidități" sheetId="22" state="hidden" r:id="rId10"/>
    <sheet name="Achizitii si cedari de active" sheetId="23" state="hidden" r:id="rId11"/>
    <sheet name="Bugetul de venituri și cheltuie" sheetId="8" state="hidden" r:id="rId12"/>
    <sheet name="ESTIMAT + REALIZAT + TARGET" sheetId="28" state="hidden" r:id="rId13"/>
  </sheets>
  <definedNames>
    <definedName name="_xlnm.Database" localSheetId="3">#REF!</definedName>
    <definedName name="_xlnm.Database" localSheetId="5">#REF!</definedName>
    <definedName name="_xlnm.Database">#REF!</definedName>
    <definedName name="_xlnm.Print_Area" localSheetId="3">'I) BS '!$A$4:$B$21</definedName>
    <definedName name="_xlnm.Print_Area" localSheetId="5">'I) IS '!$A$4:$F$5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7" l="1"/>
  <c r="G8" i="22"/>
  <c r="F8" i="22"/>
  <c r="E8" i="22"/>
  <c r="D8" i="22"/>
  <c r="G15" i="22"/>
  <c r="F15" i="22"/>
  <c r="E15" i="22"/>
  <c r="D15" i="22"/>
  <c r="C15" i="22"/>
  <c r="B15" i="22"/>
  <c r="G29" i="22" l="1"/>
  <c r="F29" i="22"/>
  <c r="E29" i="22"/>
  <c r="D29" i="22"/>
  <c r="C29" i="22"/>
  <c r="B29" i="22"/>
  <c r="G22" i="22"/>
  <c r="F22" i="22"/>
  <c r="E22" i="22"/>
  <c r="D22" i="22"/>
  <c r="C22" i="22"/>
  <c r="B22" i="22"/>
  <c r="D77" i="28" l="1"/>
  <c r="D74" i="28"/>
  <c r="D71" i="28"/>
  <c r="D70" i="28"/>
  <c r="D69" i="28"/>
  <c r="D68" i="28"/>
  <c r="D67" i="28"/>
  <c r="D66" i="28"/>
  <c r="D64" i="28"/>
  <c r="D62" i="28"/>
  <c r="D58" i="28"/>
  <c r="D55" i="28"/>
  <c r="D52" i="28"/>
  <c r="F43" i="28"/>
  <c r="F35" i="28"/>
  <c r="F36" i="28"/>
  <c r="F37" i="28"/>
  <c r="F38" i="28"/>
  <c r="F39" i="28"/>
  <c r="F40" i="28"/>
  <c r="F41" i="28"/>
  <c r="F42" i="28"/>
  <c r="E18" i="28"/>
  <c r="C18" i="28"/>
  <c r="D16" i="28"/>
  <c r="D15" i="28"/>
  <c r="D12" i="28"/>
  <c r="D11" i="28"/>
  <c r="D8" i="28"/>
  <c r="D7" i="28"/>
  <c r="D18" i="28" l="1"/>
  <c r="H88" i="22" l="1"/>
  <c r="J88" i="22"/>
  <c r="H80" i="22"/>
  <c r="J80" i="22"/>
  <c r="H81" i="22"/>
  <c r="D57" i="22"/>
  <c r="D87" i="22" s="1"/>
  <c r="F57" i="22"/>
  <c r="F87" i="22" s="1"/>
  <c r="H57" i="22"/>
  <c r="H87" i="22" s="1"/>
  <c r="J57" i="22"/>
  <c r="J87" i="22" s="1"/>
  <c r="D58" i="22"/>
  <c r="D88" i="22" s="1"/>
  <c r="F58" i="22"/>
  <c r="F88" i="22" s="1"/>
  <c r="H58" i="22"/>
  <c r="J58" i="22"/>
  <c r="B58" i="22"/>
  <c r="B88" i="22" s="1"/>
  <c r="B57" i="22"/>
  <c r="B87" i="22" s="1"/>
  <c r="D50" i="22"/>
  <c r="D80" i="22" s="1"/>
  <c r="F50" i="22"/>
  <c r="F80" i="22" s="1"/>
  <c r="H50" i="22"/>
  <c r="J50" i="22"/>
  <c r="D51" i="22"/>
  <c r="D81" i="22" s="1"/>
  <c r="F51" i="22"/>
  <c r="F81" i="22" s="1"/>
  <c r="H51" i="22"/>
  <c r="J51" i="22"/>
  <c r="J81" i="22" s="1"/>
  <c r="B51" i="22"/>
  <c r="B81" i="22" s="1"/>
  <c r="B50" i="22"/>
  <c r="B80" i="22" s="1"/>
  <c r="D43" i="22"/>
  <c r="D73" i="22" s="1"/>
  <c r="F43" i="22"/>
  <c r="F73" i="22" s="1"/>
  <c r="H43" i="22"/>
  <c r="H73" i="22" s="1"/>
  <c r="J43" i="22"/>
  <c r="J73" i="22" s="1"/>
  <c r="D44" i="22"/>
  <c r="D74" i="22" s="1"/>
  <c r="F44" i="22"/>
  <c r="F74" i="22" s="1"/>
  <c r="H44" i="22"/>
  <c r="H74" i="22" s="1"/>
  <c r="J44" i="22"/>
  <c r="J74" i="22" s="1"/>
  <c r="B44" i="22"/>
  <c r="B74" i="22" s="1"/>
  <c r="B43" i="22"/>
  <c r="B73" i="22" s="1"/>
  <c r="D36" i="22"/>
  <c r="D66" i="22" s="1"/>
  <c r="F36" i="22"/>
  <c r="F66" i="22" s="1"/>
  <c r="H36" i="22"/>
  <c r="H66" i="22" s="1"/>
  <c r="J36" i="22"/>
  <c r="J66" i="22" s="1"/>
  <c r="D37" i="22"/>
  <c r="D67" i="22" s="1"/>
  <c r="F37" i="22"/>
  <c r="F67" i="22" s="1"/>
  <c r="H37" i="22"/>
  <c r="H67" i="22" s="1"/>
  <c r="J37" i="22"/>
  <c r="J67" i="22" s="1"/>
  <c r="B37" i="22"/>
  <c r="B67" i="22" s="1"/>
  <c r="B36" i="22"/>
  <c r="B66" i="22" s="1"/>
  <c r="D75" i="23"/>
  <c r="E75" i="23"/>
  <c r="F75" i="23"/>
  <c r="G75" i="23"/>
  <c r="H75" i="23"/>
  <c r="I75" i="23"/>
  <c r="J75" i="23"/>
  <c r="K75" i="23"/>
  <c r="L75" i="23"/>
  <c r="D76" i="23"/>
  <c r="E76" i="23"/>
  <c r="F76" i="23"/>
  <c r="G76" i="23"/>
  <c r="H76" i="23"/>
  <c r="I76" i="23"/>
  <c r="J76" i="23"/>
  <c r="K76" i="23"/>
  <c r="L76" i="23"/>
  <c r="C76" i="23"/>
  <c r="C75" i="23"/>
  <c r="D69" i="23"/>
  <c r="E69" i="23"/>
  <c r="F69" i="23"/>
  <c r="G69" i="23"/>
  <c r="H69" i="23"/>
  <c r="I69" i="23"/>
  <c r="J69" i="23"/>
  <c r="K69" i="23"/>
  <c r="L69" i="23"/>
  <c r="D70" i="23"/>
  <c r="E70" i="23"/>
  <c r="F70" i="23"/>
  <c r="G70" i="23"/>
  <c r="H70" i="23"/>
  <c r="I70" i="23"/>
  <c r="J70" i="23"/>
  <c r="K70" i="23"/>
  <c r="L70" i="23"/>
  <c r="D71" i="23"/>
  <c r="E71" i="23"/>
  <c r="F71" i="23"/>
  <c r="G71" i="23"/>
  <c r="H71" i="23"/>
  <c r="I71" i="23"/>
  <c r="J71" i="23"/>
  <c r="K71" i="23"/>
  <c r="L71" i="23"/>
  <c r="D72" i="23"/>
  <c r="E72" i="23"/>
  <c r="F72" i="23"/>
  <c r="G72" i="23"/>
  <c r="H72" i="23"/>
  <c r="I72" i="23"/>
  <c r="J72" i="23"/>
  <c r="K72" i="23"/>
  <c r="L72" i="23"/>
  <c r="D73" i="23"/>
  <c r="E73" i="23"/>
  <c r="F73" i="23"/>
  <c r="G73" i="23"/>
  <c r="H73" i="23"/>
  <c r="I73" i="23"/>
  <c r="J73" i="23"/>
  <c r="K73" i="23"/>
  <c r="L73" i="23"/>
  <c r="C70" i="23"/>
  <c r="C71" i="23"/>
  <c r="C72" i="23"/>
  <c r="C73" i="23"/>
  <c r="C69" i="23"/>
  <c r="D61" i="23"/>
  <c r="E61" i="23"/>
  <c r="F61" i="23"/>
  <c r="G61" i="23"/>
  <c r="H61" i="23"/>
  <c r="I61" i="23"/>
  <c r="J61" i="23"/>
  <c r="K61" i="23"/>
  <c r="L61" i="23"/>
  <c r="D62" i="23"/>
  <c r="E62" i="23"/>
  <c r="F62" i="23"/>
  <c r="G62" i="23"/>
  <c r="H62" i="23"/>
  <c r="I62" i="23"/>
  <c r="J62" i="23"/>
  <c r="K62" i="23"/>
  <c r="L62" i="23"/>
  <c r="D63" i="23"/>
  <c r="E63" i="23"/>
  <c r="F63" i="23"/>
  <c r="G63" i="23"/>
  <c r="H63" i="23"/>
  <c r="I63" i="23"/>
  <c r="J63" i="23"/>
  <c r="K63" i="23"/>
  <c r="L63" i="23"/>
  <c r="D64" i="23"/>
  <c r="E64" i="23"/>
  <c r="F64" i="23"/>
  <c r="G64" i="23"/>
  <c r="H64" i="23"/>
  <c r="I64" i="23"/>
  <c r="J64" i="23"/>
  <c r="K64" i="23"/>
  <c r="L64" i="23"/>
  <c r="D65" i="23"/>
  <c r="E65" i="23"/>
  <c r="F65" i="23"/>
  <c r="G65" i="23"/>
  <c r="H65" i="23"/>
  <c r="I65" i="23"/>
  <c r="J65" i="23"/>
  <c r="K65" i="23"/>
  <c r="L65" i="23"/>
  <c r="D66" i="23"/>
  <c r="E66" i="23"/>
  <c r="F66" i="23"/>
  <c r="G66" i="23"/>
  <c r="H66" i="23"/>
  <c r="I66" i="23"/>
  <c r="J66" i="23"/>
  <c r="K66" i="23"/>
  <c r="L66" i="23"/>
  <c r="D67" i="23"/>
  <c r="E67" i="23"/>
  <c r="F67" i="23"/>
  <c r="G67" i="23"/>
  <c r="H67" i="23"/>
  <c r="I67" i="23"/>
  <c r="J67" i="23"/>
  <c r="K67" i="23"/>
  <c r="L67" i="23"/>
  <c r="C62" i="23"/>
  <c r="C63" i="23"/>
  <c r="C64" i="23"/>
  <c r="C65" i="23"/>
  <c r="C66" i="23"/>
  <c r="C67" i="23"/>
  <c r="C61" i="23"/>
  <c r="D50" i="23"/>
  <c r="E50" i="23"/>
  <c r="F50" i="23"/>
  <c r="G50" i="23"/>
  <c r="H50" i="23"/>
  <c r="I50" i="23"/>
  <c r="J50" i="23"/>
  <c r="K50" i="23"/>
  <c r="L50" i="23"/>
  <c r="D51" i="23"/>
  <c r="E51" i="23"/>
  <c r="F51" i="23"/>
  <c r="G51" i="23"/>
  <c r="H51" i="23"/>
  <c r="I51" i="23"/>
  <c r="J51" i="23"/>
  <c r="K51" i="23"/>
  <c r="L51" i="23"/>
  <c r="C51" i="23"/>
  <c r="C50" i="23"/>
  <c r="D44" i="23"/>
  <c r="E44" i="23"/>
  <c r="F44" i="23"/>
  <c r="G44" i="23"/>
  <c r="H44" i="23"/>
  <c r="I44" i="23"/>
  <c r="J44" i="23"/>
  <c r="K44" i="23"/>
  <c r="L44" i="23"/>
  <c r="D45" i="23"/>
  <c r="E45" i="23"/>
  <c r="F45" i="23"/>
  <c r="G45" i="23"/>
  <c r="H45" i="23"/>
  <c r="I45" i="23"/>
  <c r="J45" i="23"/>
  <c r="K45" i="23"/>
  <c r="L45" i="23"/>
  <c r="D46" i="23"/>
  <c r="E46" i="23"/>
  <c r="F46" i="23"/>
  <c r="G46" i="23"/>
  <c r="H46" i="23"/>
  <c r="I46" i="23"/>
  <c r="J46" i="23"/>
  <c r="K46" i="23"/>
  <c r="L46" i="23"/>
  <c r="D47" i="23"/>
  <c r="E47" i="23"/>
  <c r="F47" i="23"/>
  <c r="G47" i="23"/>
  <c r="H47" i="23"/>
  <c r="I47" i="23"/>
  <c r="J47" i="23"/>
  <c r="K47" i="23"/>
  <c r="L47" i="23"/>
  <c r="D48" i="23"/>
  <c r="E48" i="23"/>
  <c r="F48" i="23"/>
  <c r="G48" i="23"/>
  <c r="H48" i="23"/>
  <c r="I48" i="23"/>
  <c r="J48" i="23"/>
  <c r="K48" i="23"/>
  <c r="L48" i="23"/>
  <c r="C45" i="23"/>
  <c r="C46" i="23"/>
  <c r="C47" i="23"/>
  <c r="C48" i="23"/>
  <c r="C44" i="23"/>
  <c r="D36" i="23"/>
  <c r="E36" i="23"/>
  <c r="F36" i="23"/>
  <c r="G36" i="23"/>
  <c r="H36" i="23"/>
  <c r="I36" i="23"/>
  <c r="J36" i="23"/>
  <c r="K36" i="23"/>
  <c r="L36" i="23"/>
  <c r="D37" i="23"/>
  <c r="E37" i="23"/>
  <c r="F37" i="23"/>
  <c r="G37" i="23"/>
  <c r="H37" i="23"/>
  <c r="I37" i="23"/>
  <c r="J37" i="23"/>
  <c r="K37" i="23"/>
  <c r="L37" i="23"/>
  <c r="D38" i="23"/>
  <c r="E38" i="23"/>
  <c r="F38" i="23"/>
  <c r="G38" i="23"/>
  <c r="H38" i="23"/>
  <c r="I38" i="23"/>
  <c r="J38" i="23"/>
  <c r="K38" i="23"/>
  <c r="L38" i="23"/>
  <c r="D39" i="23"/>
  <c r="E39" i="23"/>
  <c r="F39" i="23"/>
  <c r="G39" i="23"/>
  <c r="H39" i="23"/>
  <c r="I39" i="23"/>
  <c r="J39" i="23"/>
  <c r="K39" i="23"/>
  <c r="L39" i="23"/>
  <c r="D40" i="23"/>
  <c r="E40" i="23"/>
  <c r="F40" i="23"/>
  <c r="G40" i="23"/>
  <c r="H40" i="23"/>
  <c r="I40" i="23"/>
  <c r="J40" i="23"/>
  <c r="K40" i="23"/>
  <c r="L40" i="23"/>
  <c r="D41" i="23"/>
  <c r="E41" i="23"/>
  <c r="F41" i="23"/>
  <c r="G41" i="23"/>
  <c r="H41" i="23"/>
  <c r="I41" i="23"/>
  <c r="J41" i="23"/>
  <c r="K41" i="23"/>
  <c r="L41" i="23"/>
  <c r="D42" i="23"/>
  <c r="E42" i="23"/>
  <c r="F42" i="23"/>
  <c r="G42" i="23"/>
  <c r="H42" i="23"/>
  <c r="I42" i="23"/>
  <c r="J42" i="23"/>
  <c r="K42" i="23"/>
  <c r="L42" i="23"/>
  <c r="C37" i="23"/>
  <c r="C38" i="23"/>
  <c r="C39" i="23"/>
  <c r="C40" i="23"/>
  <c r="C41" i="23"/>
  <c r="C42" i="23"/>
  <c r="C36" i="23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G11" i="8"/>
  <c r="G12" i="8"/>
  <c r="G18" i="8"/>
  <c r="G27" i="8"/>
  <c r="G28" i="8"/>
  <c r="G34" i="8"/>
  <c r="G43" i="8"/>
  <c r="G44" i="8"/>
  <c r="G50" i="8"/>
  <c r="G59" i="8"/>
  <c r="G60" i="8"/>
  <c r="G66" i="8"/>
  <c r="C8" i="8"/>
  <c r="G8" i="8" s="1"/>
  <c r="C9" i="8"/>
  <c r="G9" i="8" s="1"/>
  <c r="C10" i="8"/>
  <c r="G10" i="8" s="1"/>
  <c r="C11" i="8"/>
  <c r="C12" i="8"/>
  <c r="C13" i="8"/>
  <c r="G13" i="8" s="1"/>
  <c r="C14" i="8"/>
  <c r="G14" i="8" s="1"/>
  <c r="C15" i="8"/>
  <c r="G15" i="8" s="1"/>
  <c r="C16" i="8"/>
  <c r="G16" i="8" s="1"/>
  <c r="C17" i="8"/>
  <c r="G17" i="8" s="1"/>
  <c r="C18" i="8"/>
  <c r="C19" i="8"/>
  <c r="G19" i="8" s="1"/>
  <c r="C20" i="8"/>
  <c r="G20" i="8" s="1"/>
  <c r="C21" i="8"/>
  <c r="G21" i="8" s="1"/>
  <c r="C22" i="8"/>
  <c r="G22" i="8" s="1"/>
  <c r="C23" i="8"/>
  <c r="G23" i="8" s="1"/>
  <c r="C24" i="8"/>
  <c r="G24" i="8" s="1"/>
  <c r="C25" i="8"/>
  <c r="G25" i="8" s="1"/>
  <c r="C26" i="8"/>
  <c r="G26" i="8" s="1"/>
  <c r="C27" i="8"/>
  <c r="C28" i="8"/>
  <c r="C29" i="8"/>
  <c r="G29" i="8" s="1"/>
  <c r="C30" i="8"/>
  <c r="G30" i="8" s="1"/>
  <c r="C31" i="8"/>
  <c r="G31" i="8" s="1"/>
  <c r="C32" i="8"/>
  <c r="G32" i="8" s="1"/>
  <c r="C33" i="8"/>
  <c r="G33" i="8" s="1"/>
  <c r="C34" i="8"/>
  <c r="C35" i="8"/>
  <c r="G35" i="8" s="1"/>
  <c r="C36" i="8"/>
  <c r="G36" i="8" s="1"/>
  <c r="C37" i="8"/>
  <c r="G37" i="8" s="1"/>
  <c r="C38" i="8"/>
  <c r="G38" i="8" s="1"/>
  <c r="C39" i="8"/>
  <c r="G39" i="8" s="1"/>
  <c r="C40" i="8"/>
  <c r="G40" i="8" s="1"/>
  <c r="C41" i="8"/>
  <c r="G41" i="8" s="1"/>
  <c r="C42" i="8"/>
  <c r="G42" i="8" s="1"/>
  <c r="C43" i="8"/>
  <c r="C44" i="8"/>
  <c r="C45" i="8"/>
  <c r="G45" i="8" s="1"/>
  <c r="C46" i="8"/>
  <c r="G46" i="8" s="1"/>
  <c r="C47" i="8"/>
  <c r="G47" i="8" s="1"/>
  <c r="C48" i="8"/>
  <c r="G48" i="8" s="1"/>
  <c r="C49" i="8"/>
  <c r="G49" i="8" s="1"/>
  <c r="C50" i="8"/>
  <c r="C51" i="8"/>
  <c r="G51" i="8" s="1"/>
  <c r="C52" i="8"/>
  <c r="G52" i="8" s="1"/>
  <c r="C53" i="8"/>
  <c r="G53" i="8" s="1"/>
  <c r="C54" i="8"/>
  <c r="G54" i="8" s="1"/>
  <c r="C55" i="8"/>
  <c r="G55" i="8" s="1"/>
  <c r="C56" i="8"/>
  <c r="G56" i="8" s="1"/>
  <c r="C57" i="8"/>
  <c r="G57" i="8" s="1"/>
  <c r="C58" i="8"/>
  <c r="G58" i="8" s="1"/>
  <c r="C59" i="8"/>
  <c r="C60" i="8"/>
  <c r="C61" i="8"/>
  <c r="G61" i="8" s="1"/>
  <c r="C62" i="8"/>
  <c r="G62" i="8" s="1"/>
  <c r="C63" i="8"/>
  <c r="G63" i="8" s="1"/>
  <c r="C64" i="8"/>
  <c r="G64" i="8" s="1"/>
  <c r="C65" i="8"/>
  <c r="G65" i="8" s="1"/>
  <c r="C66" i="8"/>
  <c r="C67" i="8"/>
  <c r="G67" i="8" s="1"/>
  <c r="C68" i="8"/>
  <c r="G68" i="8" s="1"/>
  <c r="C69" i="8"/>
  <c r="G69" i="8" s="1"/>
  <c r="C70" i="8"/>
  <c r="G70" i="8" s="1"/>
  <c r="C71" i="8"/>
  <c r="G71" i="8" s="1"/>
  <c r="C72" i="8"/>
  <c r="G72" i="8" s="1"/>
  <c r="C7" i="8"/>
  <c r="G7" i="8" s="1"/>
  <c r="P77" i="28"/>
  <c r="Q77" i="28"/>
  <c r="O77" i="28"/>
  <c r="P66" i="28"/>
  <c r="Q66" i="28"/>
  <c r="P67" i="28"/>
  <c r="Q67" i="28"/>
  <c r="P68" i="28"/>
  <c r="Q68" i="28"/>
  <c r="P69" i="28"/>
  <c r="Q69" i="28"/>
  <c r="P70" i="28"/>
  <c r="Q70" i="28"/>
  <c r="P71" i="28"/>
  <c r="Q71" i="28"/>
  <c r="P72" i="28"/>
  <c r="Q72" i="28"/>
  <c r="P73" i="28"/>
  <c r="Q73" i="28"/>
  <c r="P74" i="28"/>
  <c r="Q74" i="28"/>
  <c r="O67" i="28"/>
  <c r="O68" i="28"/>
  <c r="O69" i="28"/>
  <c r="O70" i="28"/>
  <c r="O71" i="28"/>
  <c r="O72" i="28"/>
  <c r="O73" i="28"/>
  <c r="O74" i="28"/>
  <c r="O66" i="28"/>
  <c r="P58" i="28"/>
  <c r="Q58" i="28"/>
  <c r="P59" i="28"/>
  <c r="Q59" i="28"/>
  <c r="P60" i="28"/>
  <c r="Q60" i="28"/>
  <c r="P61" i="28"/>
  <c r="Q61" i="28"/>
  <c r="P62" i="28"/>
  <c r="Q62" i="28"/>
  <c r="P63" i="28"/>
  <c r="Q63" i="28"/>
  <c r="P64" i="28"/>
  <c r="Q64" i="28"/>
  <c r="O59" i="28"/>
  <c r="O60" i="28"/>
  <c r="O61" i="28"/>
  <c r="O62" i="28"/>
  <c r="O63" i="28"/>
  <c r="O64" i="28"/>
  <c r="O58" i="28"/>
  <c r="P48" i="28"/>
  <c r="Q48" i="28"/>
  <c r="P49" i="28"/>
  <c r="Q49" i="28"/>
  <c r="P50" i="28"/>
  <c r="Q50" i="28"/>
  <c r="P51" i="28"/>
  <c r="Q51" i="28"/>
  <c r="P52" i="28"/>
  <c r="Q52" i="28"/>
  <c r="P53" i="28"/>
  <c r="Q53" i="28"/>
  <c r="P54" i="28"/>
  <c r="Q54" i="28"/>
  <c r="P55" i="28"/>
  <c r="Q55" i="28"/>
  <c r="O49" i="28"/>
  <c r="O50" i="28"/>
  <c r="O51" i="28"/>
  <c r="O52" i="28"/>
  <c r="O53" i="28"/>
  <c r="O54" i="28"/>
  <c r="O55" i="28"/>
  <c r="O56" i="28"/>
  <c r="O48" i="28"/>
  <c r="P28" i="28"/>
  <c r="Q28" i="28"/>
  <c r="P29" i="28"/>
  <c r="Q29" i="28"/>
  <c r="P30" i="28"/>
  <c r="Q30" i="28"/>
  <c r="O29" i="28"/>
  <c r="O30" i="28"/>
  <c r="P18" i="28"/>
  <c r="Q18" i="28"/>
  <c r="P19" i="28"/>
  <c r="Q19" i="28"/>
  <c r="P20" i="28"/>
  <c r="Q20" i="28"/>
  <c r="P21" i="28"/>
  <c r="Q21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31" i="28"/>
  <c r="Q31" i="28"/>
  <c r="P32" i="28"/>
  <c r="Q32" i="28"/>
  <c r="P33" i="28"/>
  <c r="Q33" i="28"/>
  <c r="P34" i="28"/>
  <c r="Q34" i="28"/>
  <c r="P35" i="28"/>
  <c r="Q35" i="28"/>
  <c r="P36" i="28"/>
  <c r="Q36" i="28"/>
  <c r="P37" i="28"/>
  <c r="Q37" i="28"/>
  <c r="P38" i="28"/>
  <c r="Q38" i="28"/>
  <c r="P39" i="28"/>
  <c r="Q39" i="28"/>
  <c r="P40" i="28"/>
  <c r="Q40" i="28"/>
  <c r="P44" i="28"/>
  <c r="Q44" i="28"/>
  <c r="P45" i="28"/>
  <c r="Q45" i="28"/>
  <c r="P46" i="28"/>
  <c r="Q46" i="28"/>
  <c r="O19" i="28"/>
  <c r="O20" i="28"/>
  <c r="O21" i="28"/>
  <c r="O22" i="28"/>
  <c r="O23" i="28"/>
  <c r="O24" i="28"/>
  <c r="O25" i="28"/>
  <c r="O26" i="28"/>
  <c r="O27" i="28"/>
  <c r="O28" i="28"/>
  <c r="O31" i="28"/>
  <c r="O32" i="28"/>
  <c r="O33" i="28"/>
  <c r="O34" i="28"/>
  <c r="O35" i="28"/>
  <c r="O36" i="28"/>
  <c r="O37" i="28"/>
  <c r="O38" i="28"/>
  <c r="O39" i="28"/>
  <c r="O40" i="28"/>
  <c r="O44" i="28"/>
  <c r="O45" i="28"/>
  <c r="O46" i="28"/>
  <c r="O18" i="28"/>
  <c r="P7" i="28"/>
  <c r="Q7" i="28"/>
  <c r="P8" i="28"/>
  <c r="Q8" i="28"/>
  <c r="P9" i="28"/>
  <c r="Q9" i="28"/>
  <c r="P10" i="28"/>
  <c r="Q10" i="28"/>
  <c r="P11" i="28"/>
  <c r="Q11" i="28"/>
  <c r="P12" i="28"/>
  <c r="Q12" i="28"/>
  <c r="P13" i="28"/>
  <c r="Q13" i="28"/>
  <c r="P14" i="28"/>
  <c r="Q14" i="28"/>
  <c r="P15" i="28"/>
  <c r="Q15" i="28"/>
  <c r="P16" i="28"/>
  <c r="Q16" i="28"/>
  <c r="O8" i="28"/>
  <c r="O9" i="28"/>
  <c r="O10" i="28"/>
  <c r="O11" i="28"/>
  <c r="O12" i="28"/>
  <c r="O13" i="28"/>
  <c r="O14" i="28"/>
  <c r="O15" i="28"/>
  <c r="O16" i="28"/>
  <c r="O7" i="28"/>
  <c r="G77" i="28"/>
  <c r="M77" i="28" s="1"/>
  <c r="H77" i="28"/>
  <c r="N77" i="28" s="1"/>
  <c r="F77" i="28"/>
  <c r="L77" i="28" s="1"/>
  <c r="G66" i="28"/>
  <c r="M66" i="28" s="1"/>
  <c r="H66" i="28"/>
  <c r="N66" i="28" s="1"/>
  <c r="G67" i="28"/>
  <c r="M67" i="28" s="1"/>
  <c r="H67" i="28"/>
  <c r="G68" i="28"/>
  <c r="M68" i="28" s="1"/>
  <c r="H68" i="28"/>
  <c r="N68" i="28" s="1"/>
  <c r="G69" i="28"/>
  <c r="M69" i="28" s="1"/>
  <c r="H69" i="28"/>
  <c r="N69" i="28" s="1"/>
  <c r="G70" i="28"/>
  <c r="M70" i="28" s="1"/>
  <c r="H70" i="28"/>
  <c r="N70" i="28" s="1"/>
  <c r="G71" i="28"/>
  <c r="M71" i="28" s="1"/>
  <c r="H71" i="28"/>
  <c r="N71" i="28" s="1"/>
  <c r="G72" i="28"/>
  <c r="M72" i="28" s="1"/>
  <c r="H72" i="28"/>
  <c r="N72" i="28" s="1"/>
  <c r="G73" i="28"/>
  <c r="M73" i="28" s="1"/>
  <c r="H73" i="28"/>
  <c r="G74" i="28"/>
  <c r="M74" i="28" s="1"/>
  <c r="H74" i="28"/>
  <c r="N74" i="28" s="1"/>
  <c r="F67" i="28"/>
  <c r="L67" i="28" s="1"/>
  <c r="F68" i="28"/>
  <c r="F69" i="28"/>
  <c r="L69" i="28" s="1"/>
  <c r="F70" i="28"/>
  <c r="L70" i="28" s="1"/>
  <c r="F71" i="28"/>
  <c r="L71" i="28" s="1"/>
  <c r="F72" i="28"/>
  <c r="L72" i="28" s="1"/>
  <c r="F73" i="28"/>
  <c r="L73" i="28" s="1"/>
  <c r="F74" i="28"/>
  <c r="L74" i="28" s="1"/>
  <c r="F66" i="28"/>
  <c r="L66" i="28" s="1"/>
  <c r="G58" i="28"/>
  <c r="M58" i="28" s="1"/>
  <c r="H58" i="28"/>
  <c r="N58" i="28" s="1"/>
  <c r="G59" i="28"/>
  <c r="M59" i="28" s="1"/>
  <c r="H59" i="28"/>
  <c r="G60" i="28"/>
  <c r="H60" i="28"/>
  <c r="G61" i="28"/>
  <c r="M61" i="28" s="1"/>
  <c r="H61" i="28"/>
  <c r="G62" i="28"/>
  <c r="M62" i="28" s="1"/>
  <c r="H62" i="28"/>
  <c r="N62" i="28" s="1"/>
  <c r="G63" i="28"/>
  <c r="M63" i="28" s="1"/>
  <c r="H63" i="28"/>
  <c r="N63" i="28" s="1"/>
  <c r="G64" i="28"/>
  <c r="M64" i="28" s="1"/>
  <c r="H64" i="28"/>
  <c r="N64" i="28" s="1"/>
  <c r="F59" i="28"/>
  <c r="L59" i="28" s="1"/>
  <c r="F60" i="28"/>
  <c r="F61" i="28"/>
  <c r="L61" i="28" s="1"/>
  <c r="F62" i="28"/>
  <c r="L62" i="28" s="1"/>
  <c r="F63" i="28"/>
  <c r="L63" i="28" s="1"/>
  <c r="F64" i="28"/>
  <c r="F58" i="28"/>
  <c r="G48" i="28"/>
  <c r="M48" i="28" s="1"/>
  <c r="H48" i="28"/>
  <c r="N48" i="28" s="1"/>
  <c r="G49" i="28"/>
  <c r="M49" i="28" s="1"/>
  <c r="H49" i="28"/>
  <c r="G50" i="28"/>
  <c r="M50" i="28" s="1"/>
  <c r="H50" i="28"/>
  <c r="N50" i="28" s="1"/>
  <c r="G51" i="28"/>
  <c r="H51" i="28"/>
  <c r="N51" i="28" s="1"/>
  <c r="G52" i="28"/>
  <c r="M52" i="28" s="1"/>
  <c r="H52" i="28"/>
  <c r="N52" i="28" s="1"/>
  <c r="G53" i="28"/>
  <c r="M53" i="28" s="1"/>
  <c r="H53" i="28"/>
  <c r="N53" i="28" s="1"/>
  <c r="G54" i="28"/>
  <c r="M54" i="28" s="1"/>
  <c r="H54" i="28"/>
  <c r="N54" i="28" s="1"/>
  <c r="G55" i="28"/>
  <c r="M55" i="28" s="1"/>
  <c r="H55" i="28"/>
  <c r="N55" i="28" s="1"/>
  <c r="F49" i="28"/>
  <c r="L49" i="28" s="1"/>
  <c r="F50" i="28"/>
  <c r="L50" i="28" s="1"/>
  <c r="F51" i="28"/>
  <c r="F52" i="28"/>
  <c r="L52" i="28" s="1"/>
  <c r="F53" i="28"/>
  <c r="L53" i="28" s="1"/>
  <c r="F54" i="28"/>
  <c r="L54" i="28" s="1"/>
  <c r="F55" i="28"/>
  <c r="L55" i="28"/>
  <c r="L51" i="28"/>
  <c r="F48" i="28"/>
  <c r="L48" i="28" s="1"/>
  <c r="G18" i="28"/>
  <c r="M18" i="28" s="1"/>
  <c r="H18" i="28"/>
  <c r="N18" i="28" s="1"/>
  <c r="G19" i="28"/>
  <c r="M19" i="28" s="1"/>
  <c r="H19" i="28"/>
  <c r="N19" i="28" s="1"/>
  <c r="G20" i="28"/>
  <c r="H20" i="28"/>
  <c r="N20" i="28" s="1"/>
  <c r="G21" i="28"/>
  <c r="M21" i="28" s="1"/>
  <c r="H21" i="28"/>
  <c r="N21" i="28" s="1"/>
  <c r="G22" i="28"/>
  <c r="M22" i="28" s="1"/>
  <c r="H22" i="28"/>
  <c r="N22" i="28" s="1"/>
  <c r="G23" i="28"/>
  <c r="M23" i="28" s="1"/>
  <c r="H23" i="28"/>
  <c r="N23" i="28" s="1"/>
  <c r="G24" i="28"/>
  <c r="M24" i="28" s="1"/>
  <c r="H24" i="28"/>
  <c r="N24" i="28" s="1"/>
  <c r="G25" i="28"/>
  <c r="M25" i="28" s="1"/>
  <c r="H25" i="28"/>
  <c r="N25" i="28" s="1"/>
  <c r="G26" i="28"/>
  <c r="M26" i="28" s="1"/>
  <c r="H26" i="28"/>
  <c r="N26" i="28" s="1"/>
  <c r="G27" i="28"/>
  <c r="M27" i="28" s="1"/>
  <c r="H27" i="28"/>
  <c r="N27" i="28" s="1"/>
  <c r="G28" i="28"/>
  <c r="H28" i="28"/>
  <c r="N28" i="28" s="1"/>
  <c r="G29" i="28"/>
  <c r="M29" i="28" s="1"/>
  <c r="H29" i="28"/>
  <c r="N29" i="28" s="1"/>
  <c r="G30" i="28"/>
  <c r="M30" i="28" s="1"/>
  <c r="H30" i="28"/>
  <c r="N30" i="28" s="1"/>
  <c r="G31" i="28"/>
  <c r="M31" i="28" s="1"/>
  <c r="H31" i="28"/>
  <c r="N31" i="28" s="1"/>
  <c r="G32" i="28"/>
  <c r="M32" i="28" s="1"/>
  <c r="H32" i="28"/>
  <c r="N32" i="28" s="1"/>
  <c r="G33" i="28"/>
  <c r="M33" i="28" s="1"/>
  <c r="H33" i="28"/>
  <c r="N33" i="28" s="1"/>
  <c r="G34" i="28"/>
  <c r="M34" i="28" s="1"/>
  <c r="H34" i="28"/>
  <c r="N34" i="28" s="1"/>
  <c r="G35" i="28"/>
  <c r="M35" i="28" s="1"/>
  <c r="H35" i="28"/>
  <c r="N35" i="28" s="1"/>
  <c r="G36" i="28"/>
  <c r="H36" i="28"/>
  <c r="N36" i="28" s="1"/>
  <c r="G37" i="28"/>
  <c r="M37" i="28" s="1"/>
  <c r="H37" i="28"/>
  <c r="N37" i="28" s="1"/>
  <c r="G38" i="28"/>
  <c r="M38" i="28" s="1"/>
  <c r="H38" i="28"/>
  <c r="N38" i="28" s="1"/>
  <c r="G39" i="28"/>
  <c r="M39" i="28" s="1"/>
  <c r="H39" i="28"/>
  <c r="N39" i="28" s="1"/>
  <c r="G40" i="28"/>
  <c r="M40" i="28" s="1"/>
  <c r="H40" i="28"/>
  <c r="N40" i="28" s="1"/>
  <c r="G44" i="28"/>
  <c r="M44" i="28" s="1"/>
  <c r="H44" i="28"/>
  <c r="N44" i="28" s="1"/>
  <c r="G45" i="28"/>
  <c r="M45" i="28" s="1"/>
  <c r="H45" i="28"/>
  <c r="N45" i="28" s="1"/>
  <c r="G46" i="28"/>
  <c r="M46" i="28" s="1"/>
  <c r="H46" i="28"/>
  <c r="N46" i="28" s="1"/>
  <c r="F19" i="28"/>
  <c r="L19" i="28" s="1"/>
  <c r="F20" i="28"/>
  <c r="L20" i="28" s="1"/>
  <c r="F21" i="28"/>
  <c r="L21" i="28" s="1"/>
  <c r="F22" i="28"/>
  <c r="L22" i="28" s="1"/>
  <c r="F23" i="28"/>
  <c r="L23" i="28" s="1"/>
  <c r="F24" i="28"/>
  <c r="F25" i="28"/>
  <c r="F26" i="28"/>
  <c r="F27" i="28"/>
  <c r="L27" i="28" s="1"/>
  <c r="F28" i="28"/>
  <c r="L28" i="28" s="1"/>
  <c r="F29" i="28"/>
  <c r="L29" i="28" s="1"/>
  <c r="F30" i="28"/>
  <c r="L30" i="28" s="1"/>
  <c r="F31" i="28"/>
  <c r="L31" i="28" s="1"/>
  <c r="F32" i="28"/>
  <c r="L32" i="28" s="1"/>
  <c r="F33" i="28"/>
  <c r="L33" i="28" s="1"/>
  <c r="F34" i="28"/>
  <c r="L34" i="28" s="1"/>
  <c r="L35" i="28"/>
  <c r="L36" i="28"/>
  <c r="L37" i="28"/>
  <c r="L38" i="28"/>
  <c r="L39" i="28"/>
  <c r="L40" i="28"/>
  <c r="F44" i="28"/>
  <c r="L44" i="28" s="1"/>
  <c r="F45" i="28"/>
  <c r="L45" i="28" s="1"/>
  <c r="F46" i="28"/>
  <c r="L46" i="28" s="1"/>
  <c r="L24" i="28"/>
  <c r="L25" i="28"/>
  <c r="L26" i="28"/>
  <c r="F18" i="28"/>
  <c r="L18" i="28" s="1"/>
  <c r="G7" i="28"/>
  <c r="M7" i="28" s="1"/>
  <c r="H7" i="28"/>
  <c r="N7" i="28" s="1"/>
  <c r="G8" i="28"/>
  <c r="M8" i="28" s="1"/>
  <c r="H8" i="28"/>
  <c r="N8" i="28" s="1"/>
  <c r="G9" i="28"/>
  <c r="H9" i="28"/>
  <c r="N9" i="28" s="1"/>
  <c r="G10" i="28"/>
  <c r="M10" i="28" s="1"/>
  <c r="H10" i="28"/>
  <c r="N10" i="28" s="1"/>
  <c r="G11" i="28"/>
  <c r="M11" i="28" s="1"/>
  <c r="H11" i="28"/>
  <c r="N11" i="28" s="1"/>
  <c r="G12" i="28"/>
  <c r="M12" i="28" s="1"/>
  <c r="H12" i="28"/>
  <c r="N12" i="28" s="1"/>
  <c r="G13" i="28"/>
  <c r="M13" i="28" s="1"/>
  <c r="H13" i="28"/>
  <c r="N13" i="28" s="1"/>
  <c r="G14" i="28"/>
  <c r="M14" i="28" s="1"/>
  <c r="H14" i="28"/>
  <c r="N14" i="28" s="1"/>
  <c r="G15" i="28"/>
  <c r="M15" i="28" s="1"/>
  <c r="H15" i="28"/>
  <c r="N15" i="28" s="1"/>
  <c r="G16" i="28"/>
  <c r="M16" i="28" s="1"/>
  <c r="H16" i="28"/>
  <c r="N16" i="28" s="1"/>
  <c r="F8" i="28"/>
  <c r="F9" i="28"/>
  <c r="L9" i="28" s="1"/>
  <c r="F10" i="28"/>
  <c r="L10" i="28" s="1"/>
  <c r="F11" i="28"/>
  <c r="L11" i="28" s="1"/>
  <c r="F12" i="28"/>
  <c r="F13" i="28"/>
  <c r="L13" i="28" s="1"/>
  <c r="F14" i="28"/>
  <c r="L14" i="28" s="1"/>
  <c r="F15" i="28"/>
  <c r="L15" i="28" s="1"/>
  <c r="F16" i="28"/>
  <c r="L16" i="28"/>
  <c r="L12" i="28"/>
  <c r="L17" i="28"/>
  <c r="F7" i="28"/>
  <c r="L7" i="28" s="1"/>
  <c r="N17" i="28"/>
  <c r="N47" i="28"/>
  <c r="N49" i="28"/>
  <c r="N56" i="28"/>
  <c r="N57" i="28"/>
  <c r="N59" i="28"/>
  <c r="N60" i="28"/>
  <c r="N61" i="28"/>
  <c r="N65" i="28"/>
  <c r="N67" i="28"/>
  <c r="N73" i="28"/>
  <c r="N75" i="28"/>
  <c r="N76" i="28"/>
  <c r="M9" i="28"/>
  <c r="M17" i="28"/>
  <c r="M20" i="28"/>
  <c r="M28" i="28"/>
  <c r="M36" i="28"/>
  <c r="M47" i="28"/>
  <c r="M51" i="28"/>
  <c r="M56" i="28"/>
  <c r="M57" i="28"/>
  <c r="M60" i="28"/>
  <c r="M65" i="28"/>
  <c r="M75" i="28"/>
  <c r="M76" i="28"/>
  <c r="L8" i="28"/>
  <c r="L47" i="28"/>
  <c r="L56" i="28"/>
  <c r="L57" i="28"/>
  <c r="L58" i="28"/>
  <c r="L60" i="28"/>
  <c r="L64" i="28"/>
  <c r="L65" i="28"/>
  <c r="L68" i="28"/>
  <c r="L76" i="28"/>
  <c r="F75" i="28"/>
  <c r="L75" i="28" s="1"/>
  <c r="F7" i="18" l="1"/>
  <c r="F17" i="18"/>
  <c r="F20" i="18"/>
  <c r="F21" i="18"/>
  <c r="F22" i="18"/>
  <c r="F23" i="18"/>
  <c r="F26" i="18"/>
  <c r="F27" i="18"/>
  <c r="F28" i="18"/>
  <c r="F29" i="18"/>
  <c r="F30" i="18"/>
  <c r="F36" i="18"/>
  <c r="F37" i="18"/>
  <c r="F42" i="18"/>
  <c r="F46" i="18"/>
  <c r="F47" i="18"/>
  <c r="F48" i="18"/>
  <c r="F49" i="18"/>
  <c r="F50" i="18"/>
  <c r="F51" i="18"/>
  <c r="F52" i="18"/>
  <c r="F54" i="18"/>
  <c r="F57" i="18"/>
  <c r="F59" i="18"/>
  <c r="F63" i="18"/>
  <c r="F65" i="18"/>
  <c r="F66" i="18"/>
  <c r="F67" i="18"/>
  <c r="F68" i="18"/>
  <c r="F69" i="18"/>
  <c r="F70" i="18"/>
  <c r="F71" i="18"/>
  <c r="F74" i="18"/>
  <c r="F76" i="18"/>
  <c r="F7" i="17"/>
  <c r="F8" i="17"/>
  <c r="F9" i="17"/>
  <c r="F10" i="17"/>
  <c r="F11" i="17"/>
  <c r="F13" i="17"/>
  <c r="F14" i="17"/>
  <c r="F15" i="17"/>
  <c r="F16" i="17"/>
  <c r="F17" i="17"/>
  <c r="F18" i="17"/>
  <c r="F19" i="17"/>
  <c r="F20" i="17"/>
  <c r="F21" i="17"/>
  <c r="F22" i="17"/>
  <c r="F34" i="17"/>
  <c r="F35" i="17"/>
  <c r="F39" i="17"/>
  <c r="F40" i="17"/>
  <c r="F41" i="17"/>
  <c r="F42" i="17"/>
  <c r="F43" i="17"/>
  <c r="F46" i="17"/>
  <c r="F47" i="17"/>
  <c r="F48" i="17"/>
  <c r="F50" i="17"/>
  <c r="C21" i="27" l="1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C15" i="26"/>
  <c r="C14" i="26"/>
  <c r="C13" i="26"/>
  <c r="C11" i="26"/>
  <c r="C10" i="26"/>
  <c r="C8" i="26"/>
  <c r="C7" i="26"/>
  <c r="C6" i="26"/>
  <c r="B15" i="26"/>
  <c r="B14" i="26"/>
  <c r="B13" i="26"/>
  <c r="B11" i="26"/>
  <c r="B10" i="26"/>
  <c r="B8" i="26"/>
  <c r="B7" i="26"/>
  <c r="B6" i="26"/>
  <c r="D32" i="27" l="1"/>
  <c r="D9" i="27"/>
  <c r="D36" i="27"/>
  <c r="D13" i="27"/>
  <c r="D40" i="27"/>
  <c r="D17" i="27"/>
  <c r="D44" i="27"/>
  <c r="D21" i="27"/>
  <c r="E32" i="27"/>
  <c r="E9" i="27"/>
  <c r="E36" i="27"/>
  <c r="E13" i="27"/>
  <c r="E40" i="27"/>
  <c r="E17" i="27"/>
  <c r="E44" i="27"/>
  <c r="E21" i="27"/>
  <c r="D30" i="27"/>
  <c r="D7" i="27"/>
  <c r="D11" i="27"/>
  <c r="D34" i="27"/>
  <c r="D38" i="27"/>
  <c r="D15" i="27"/>
  <c r="D42" i="27"/>
  <c r="D19" i="27"/>
  <c r="E30" i="27"/>
  <c r="E7" i="27"/>
  <c r="E34" i="27"/>
  <c r="E11" i="27"/>
  <c r="E38" i="27"/>
  <c r="E15" i="27"/>
  <c r="E42" i="27"/>
  <c r="E19" i="27"/>
  <c r="D8" i="27"/>
  <c r="D31" i="27"/>
  <c r="D35" i="27"/>
  <c r="D12" i="27"/>
  <c r="D16" i="27"/>
  <c r="D39" i="27"/>
  <c r="D43" i="27"/>
  <c r="D20" i="27"/>
  <c r="E31" i="27"/>
  <c r="E8" i="27"/>
  <c r="E35" i="27"/>
  <c r="E12" i="27"/>
  <c r="E39" i="27"/>
  <c r="E16" i="27"/>
  <c r="E43" i="27"/>
  <c r="E20" i="27"/>
  <c r="D29" i="27"/>
  <c r="D6" i="27"/>
  <c r="D33" i="27"/>
  <c r="D10" i="27"/>
  <c r="D37" i="27"/>
  <c r="D14" i="27"/>
  <c r="D41" i="27"/>
  <c r="D18" i="27"/>
  <c r="E29" i="27"/>
  <c r="E6" i="27"/>
  <c r="E33" i="27"/>
  <c r="E10" i="27"/>
  <c r="E37" i="27"/>
  <c r="E18" i="27"/>
  <c r="E41" i="27"/>
  <c r="D24" i="26"/>
  <c r="D7" i="26"/>
  <c r="D13" i="26"/>
  <c r="D30" i="26"/>
  <c r="E7" i="26"/>
  <c r="E24" i="26"/>
  <c r="E30" i="26"/>
  <c r="E13" i="26"/>
  <c r="D8" i="26"/>
  <c r="D25" i="26"/>
  <c r="D31" i="26"/>
  <c r="D14" i="26"/>
  <c r="E25" i="26"/>
  <c r="E8" i="26"/>
  <c r="E14" i="26"/>
  <c r="E31" i="26"/>
  <c r="B12" i="26"/>
  <c r="D27" i="26"/>
  <c r="D10" i="26"/>
  <c r="D32" i="26"/>
  <c r="D15" i="26"/>
  <c r="C12" i="26"/>
  <c r="E10" i="26"/>
  <c r="E27" i="26"/>
  <c r="E15" i="26"/>
  <c r="E32" i="26"/>
  <c r="B9" i="26"/>
  <c r="D6" i="26"/>
  <c r="D23" i="26"/>
  <c r="D28" i="26"/>
  <c r="D11" i="26"/>
  <c r="C9" i="26"/>
  <c r="E6" i="26"/>
  <c r="E23" i="26"/>
  <c r="E11" i="26"/>
  <c r="E28" i="26"/>
  <c r="J59" i="22"/>
  <c r="H59" i="22"/>
  <c r="J29" i="22"/>
  <c r="H29" i="22"/>
  <c r="J22" i="22"/>
  <c r="H22" i="22"/>
  <c r="J15" i="22"/>
  <c r="H15" i="22"/>
  <c r="J8" i="22"/>
  <c r="H8" i="22"/>
  <c r="E9" i="26" l="1"/>
  <c r="E26" i="26"/>
  <c r="C16" i="26"/>
  <c r="E29" i="26"/>
  <c r="E12" i="26"/>
  <c r="D9" i="26"/>
  <c r="D26" i="26"/>
  <c r="B16" i="26"/>
  <c r="D12" i="26"/>
  <c r="D29" i="26"/>
  <c r="H68" i="22"/>
  <c r="D89" i="22"/>
  <c r="B89" i="22"/>
  <c r="B38" i="22"/>
  <c r="F89" i="22"/>
  <c r="D68" i="22"/>
  <c r="F68" i="22"/>
  <c r="D52" i="22"/>
  <c r="J45" i="22"/>
  <c r="B45" i="22"/>
  <c r="D45" i="22"/>
  <c r="D38" i="22"/>
  <c r="B82" i="22"/>
  <c r="F38" i="22"/>
  <c r="H38" i="22"/>
  <c r="J38" i="22"/>
  <c r="B75" i="22"/>
  <c r="J82" i="22"/>
  <c r="D75" i="22"/>
  <c r="J68" i="22"/>
  <c r="F75" i="22"/>
  <c r="F82" i="22"/>
  <c r="H75" i="22"/>
  <c r="H82" i="22"/>
  <c r="J89" i="22"/>
  <c r="B68" i="22"/>
  <c r="J75" i="22"/>
  <c r="D82" i="22"/>
  <c r="H89" i="22"/>
  <c r="F45" i="22"/>
  <c r="H45" i="22"/>
  <c r="B52" i="22"/>
  <c r="F52" i="22"/>
  <c r="H52" i="22"/>
  <c r="B59" i="22"/>
  <c r="J52" i="22"/>
  <c r="D59" i="22"/>
  <c r="F59" i="22"/>
  <c r="C23" i="26"/>
  <c r="E33" i="26" l="1"/>
  <c r="E16" i="26"/>
  <c r="D16" i="26"/>
  <c r="B33" i="26" s="1"/>
  <c r="D33" i="26"/>
  <c r="E7" i="21"/>
  <c r="E8" i="21"/>
  <c r="E9" i="21"/>
  <c r="E10" i="21"/>
  <c r="E11" i="21"/>
  <c r="E12" i="21"/>
  <c r="D7" i="21"/>
  <c r="D8" i="21"/>
  <c r="D9" i="21"/>
  <c r="D10" i="21"/>
  <c r="D11" i="21"/>
  <c r="D12" i="21"/>
  <c r="E6" i="21"/>
  <c r="D6" i="21"/>
  <c r="F7" i="21"/>
  <c r="F8" i="21"/>
  <c r="F10" i="21"/>
  <c r="F11" i="21"/>
  <c r="F12" i="21"/>
  <c r="F6" i="21"/>
  <c r="E7" i="20"/>
  <c r="E8" i="20"/>
  <c r="E9" i="20"/>
  <c r="D7" i="20"/>
  <c r="D8" i="20"/>
  <c r="D9" i="20"/>
  <c r="E6" i="20"/>
  <c r="D6" i="20"/>
  <c r="F7" i="20"/>
  <c r="F8" i="20"/>
  <c r="F9" i="20"/>
  <c r="F6" i="20"/>
  <c r="E7" i="19"/>
  <c r="E8" i="19"/>
  <c r="E9" i="19"/>
  <c r="E10" i="19"/>
  <c r="E11" i="19"/>
  <c r="E12" i="19"/>
  <c r="E13" i="19"/>
  <c r="D7" i="19"/>
  <c r="D8" i="19"/>
  <c r="D9" i="19"/>
  <c r="D10" i="19"/>
  <c r="D11" i="19"/>
  <c r="D12" i="19"/>
  <c r="D13" i="19"/>
  <c r="E6" i="19"/>
  <c r="D6" i="19"/>
  <c r="F7" i="19"/>
  <c r="F8" i="19"/>
  <c r="F9" i="19"/>
  <c r="F10" i="19"/>
  <c r="F11" i="19"/>
  <c r="F12" i="19"/>
  <c r="F13" i="19"/>
  <c r="F6" i="19"/>
  <c r="F7" i="26"/>
  <c r="F24" i="26" s="1"/>
  <c r="F8" i="26"/>
  <c r="F25" i="26" s="1"/>
  <c r="F9" i="26"/>
  <c r="F26" i="26" s="1"/>
  <c r="F10" i="26"/>
  <c r="F27" i="26" s="1"/>
  <c r="F11" i="26"/>
  <c r="F28" i="26" s="1"/>
  <c r="F12" i="26"/>
  <c r="F29" i="26" s="1"/>
  <c r="F13" i="26"/>
  <c r="F30" i="26" s="1"/>
  <c r="F31" i="26"/>
  <c r="F15" i="26"/>
  <c r="F32" i="26" s="1"/>
  <c r="F16" i="26"/>
  <c r="F33" i="26" s="1"/>
  <c r="F6" i="26"/>
  <c r="F23" i="26" s="1"/>
  <c r="F6" i="17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N23" i="18"/>
  <c r="M24" i="18"/>
  <c r="N24" i="18"/>
  <c r="M25" i="18"/>
  <c r="N25" i="18"/>
  <c r="M26" i="18"/>
  <c r="N26" i="18"/>
  <c r="M27" i="18"/>
  <c r="N27" i="18"/>
  <c r="M28" i="18"/>
  <c r="N28" i="18"/>
  <c r="M29" i="18"/>
  <c r="N29" i="18"/>
  <c r="M30" i="18"/>
  <c r="N30" i="18"/>
  <c r="M32" i="18"/>
  <c r="N32" i="18"/>
  <c r="M33" i="18"/>
  <c r="N33" i="18"/>
  <c r="M34" i="18"/>
  <c r="N34" i="18"/>
  <c r="M35" i="18"/>
  <c r="N35" i="18"/>
  <c r="M36" i="18"/>
  <c r="N36" i="18"/>
  <c r="M37" i="18"/>
  <c r="N37" i="18"/>
  <c r="M38" i="18"/>
  <c r="N38" i="18"/>
  <c r="M39" i="18"/>
  <c r="N39" i="18"/>
  <c r="M40" i="18"/>
  <c r="N40" i="18"/>
  <c r="M41" i="18"/>
  <c r="N41" i="18"/>
  <c r="M42" i="18"/>
  <c r="N42" i="18"/>
  <c r="M43" i="18"/>
  <c r="N43" i="18"/>
  <c r="M44" i="18"/>
  <c r="N44" i="18"/>
  <c r="M45" i="18"/>
  <c r="N45" i="18"/>
  <c r="M46" i="18"/>
  <c r="N46" i="18"/>
  <c r="M47" i="18"/>
  <c r="N47" i="18"/>
  <c r="M48" i="18"/>
  <c r="N48" i="18"/>
  <c r="M49" i="18"/>
  <c r="N49" i="18"/>
  <c r="M50" i="18"/>
  <c r="N50" i="18"/>
  <c r="M51" i="18"/>
  <c r="N51" i="18"/>
  <c r="M52" i="18"/>
  <c r="N52" i="18"/>
  <c r="M53" i="18"/>
  <c r="N53" i="18"/>
  <c r="M54" i="18"/>
  <c r="N54" i="18"/>
  <c r="M55" i="18"/>
  <c r="N55" i="18"/>
  <c r="M56" i="18"/>
  <c r="N56" i="18"/>
  <c r="M57" i="18"/>
  <c r="N57" i="18"/>
  <c r="M58" i="18"/>
  <c r="N58" i="18"/>
  <c r="M59" i="18"/>
  <c r="N59" i="18"/>
  <c r="M60" i="18"/>
  <c r="N60" i="18"/>
  <c r="M61" i="18"/>
  <c r="N61" i="18"/>
  <c r="M62" i="18"/>
  <c r="N62" i="18"/>
  <c r="M63" i="18"/>
  <c r="N63" i="18"/>
  <c r="M64" i="18"/>
  <c r="N64" i="18"/>
  <c r="M65" i="18"/>
  <c r="N65" i="18"/>
  <c r="M66" i="18"/>
  <c r="N66" i="18"/>
  <c r="M67" i="18"/>
  <c r="N67" i="18"/>
  <c r="M68" i="18"/>
  <c r="N68" i="18"/>
  <c r="M69" i="18"/>
  <c r="N69" i="18"/>
  <c r="M70" i="18"/>
  <c r="N70" i="18"/>
  <c r="M71" i="18"/>
  <c r="N71" i="18"/>
  <c r="M72" i="18"/>
  <c r="N72" i="18"/>
  <c r="M73" i="18"/>
  <c r="N73" i="18"/>
  <c r="M74" i="18"/>
  <c r="N74" i="18"/>
  <c r="M75" i="18"/>
  <c r="N75" i="18"/>
  <c r="M76" i="18"/>
  <c r="N76" i="18"/>
  <c r="E7" i="18"/>
  <c r="L7" i="18" s="1"/>
  <c r="E8" i="18"/>
  <c r="L8" i="18" s="1"/>
  <c r="E9" i="18"/>
  <c r="L9" i="18" s="1"/>
  <c r="E10" i="18"/>
  <c r="L10" i="18" s="1"/>
  <c r="E11" i="18"/>
  <c r="L11" i="18" s="1"/>
  <c r="E12" i="18"/>
  <c r="L12" i="18" s="1"/>
  <c r="E13" i="18"/>
  <c r="L13" i="18" s="1"/>
  <c r="E14" i="18"/>
  <c r="L14" i="18" s="1"/>
  <c r="E15" i="18"/>
  <c r="L15" i="18" s="1"/>
  <c r="E16" i="18"/>
  <c r="L16" i="18" s="1"/>
  <c r="E17" i="18"/>
  <c r="L17" i="18" s="1"/>
  <c r="E18" i="18"/>
  <c r="L18" i="18" s="1"/>
  <c r="E19" i="18"/>
  <c r="L19" i="18" s="1"/>
  <c r="E20" i="18"/>
  <c r="L20" i="18" s="1"/>
  <c r="E21" i="18"/>
  <c r="L21" i="18" s="1"/>
  <c r="E22" i="18"/>
  <c r="L22" i="18" s="1"/>
  <c r="E23" i="18"/>
  <c r="L23" i="18" s="1"/>
  <c r="E24" i="18"/>
  <c r="L24" i="18" s="1"/>
  <c r="E25" i="18"/>
  <c r="L25" i="18" s="1"/>
  <c r="E26" i="18"/>
  <c r="L26" i="18" s="1"/>
  <c r="E27" i="18"/>
  <c r="L27" i="18" s="1"/>
  <c r="E28" i="18"/>
  <c r="L28" i="18" s="1"/>
  <c r="E29" i="18"/>
  <c r="L29" i="18" s="1"/>
  <c r="E30" i="18"/>
  <c r="L30" i="18" s="1"/>
  <c r="E32" i="18"/>
  <c r="L32" i="18" s="1"/>
  <c r="E33" i="18"/>
  <c r="L33" i="18" s="1"/>
  <c r="E34" i="18"/>
  <c r="L34" i="18" s="1"/>
  <c r="E35" i="18"/>
  <c r="L35" i="18" s="1"/>
  <c r="E36" i="18"/>
  <c r="L36" i="18" s="1"/>
  <c r="E37" i="18"/>
  <c r="L37" i="18" s="1"/>
  <c r="E38" i="18"/>
  <c r="L38" i="18" s="1"/>
  <c r="E39" i="18"/>
  <c r="L39" i="18" s="1"/>
  <c r="E40" i="18"/>
  <c r="L40" i="18" s="1"/>
  <c r="E41" i="18"/>
  <c r="L41" i="18" s="1"/>
  <c r="E42" i="18"/>
  <c r="L42" i="18" s="1"/>
  <c r="E43" i="18"/>
  <c r="L43" i="18" s="1"/>
  <c r="E44" i="18"/>
  <c r="L44" i="18" s="1"/>
  <c r="E45" i="18"/>
  <c r="L45" i="18" s="1"/>
  <c r="E46" i="18"/>
  <c r="L46" i="18" s="1"/>
  <c r="E47" i="18"/>
  <c r="L47" i="18" s="1"/>
  <c r="E48" i="18"/>
  <c r="L48" i="18" s="1"/>
  <c r="E49" i="18"/>
  <c r="L49" i="18" s="1"/>
  <c r="E50" i="18"/>
  <c r="L50" i="18" s="1"/>
  <c r="E51" i="18"/>
  <c r="L51" i="18" s="1"/>
  <c r="E52" i="18"/>
  <c r="L52" i="18" s="1"/>
  <c r="E53" i="18"/>
  <c r="L53" i="18" s="1"/>
  <c r="E54" i="18"/>
  <c r="L54" i="18" s="1"/>
  <c r="E55" i="18"/>
  <c r="L55" i="18" s="1"/>
  <c r="E56" i="18"/>
  <c r="L56" i="18" s="1"/>
  <c r="E57" i="18"/>
  <c r="L57" i="18" s="1"/>
  <c r="E58" i="18"/>
  <c r="L58" i="18" s="1"/>
  <c r="E59" i="18"/>
  <c r="L59" i="18" s="1"/>
  <c r="E60" i="18"/>
  <c r="L60" i="18" s="1"/>
  <c r="E61" i="18"/>
  <c r="L61" i="18" s="1"/>
  <c r="E62" i="18"/>
  <c r="L62" i="18" s="1"/>
  <c r="E63" i="18"/>
  <c r="L63" i="18" s="1"/>
  <c r="E64" i="18"/>
  <c r="L64" i="18" s="1"/>
  <c r="E65" i="18"/>
  <c r="L65" i="18" s="1"/>
  <c r="E66" i="18"/>
  <c r="L66" i="18" s="1"/>
  <c r="E67" i="18"/>
  <c r="L67" i="18" s="1"/>
  <c r="E68" i="18"/>
  <c r="L68" i="18" s="1"/>
  <c r="E69" i="18"/>
  <c r="L69" i="18" s="1"/>
  <c r="E70" i="18"/>
  <c r="L70" i="18" s="1"/>
  <c r="E71" i="18"/>
  <c r="L71" i="18" s="1"/>
  <c r="E72" i="18"/>
  <c r="L72" i="18" s="1"/>
  <c r="E73" i="18"/>
  <c r="L73" i="18" s="1"/>
  <c r="E74" i="18"/>
  <c r="L74" i="18" s="1"/>
  <c r="E75" i="18"/>
  <c r="L75" i="18" s="1"/>
  <c r="E76" i="18"/>
  <c r="L76" i="18" s="1"/>
  <c r="D7" i="18"/>
  <c r="K7" i="18" s="1"/>
  <c r="D8" i="18"/>
  <c r="K8" i="18" s="1"/>
  <c r="D9" i="18"/>
  <c r="K9" i="18" s="1"/>
  <c r="D10" i="18"/>
  <c r="K10" i="18" s="1"/>
  <c r="D11" i="18"/>
  <c r="K11" i="18" s="1"/>
  <c r="D12" i="18"/>
  <c r="K12" i="18" s="1"/>
  <c r="D13" i="18"/>
  <c r="K13" i="18" s="1"/>
  <c r="D14" i="18"/>
  <c r="K14" i="18" s="1"/>
  <c r="D15" i="18"/>
  <c r="K15" i="18" s="1"/>
  <c r="D16" i="18"/>
  <c r="K16" i="18" s="1"/>
  <c r="D17" i="18"/>
  <c r="K17" i="18" s="1"/>
  <c r="D18" i="18"/>
  <c r="K18" i="18" s="1"/>
  <c r="D19" i="18"/>
  <c r="K19" i="18" s="1"/>
  <c r="D20" i="18"/>
  <c r="K20" i="18" s="1"/>
  <c r="D21" i="18"/>
  <c r="K21" i="18" s="1"/>
  <c r="D22" i="18"/>
  <c r="K22" i="18" s="1"/>
  <c r="D23" i="18"/>
  <c r="K23" i="18" s="1"/>
  <c r="D24" i="18"/>
  <c r="K24" i="18" s="1"/>
  <c r="D25" i="18"/>
  <c r="K25" i="18" s="1"/>
  <c r="D26" i="18"/>
  <c r="K26" i="18" s="1"/>
  <c r="D27" i="18"/>
  <c r="K27" i="18" s="1"/>
  <c r="D28" i="18"/>
  <c r="K28" i="18" s="1"/>
  <c r="D29" i="18"/>
  <c r="K29" i="18" s="1"/>
  <c r="D30" i="18"/>
  <c r="K30" i="18" s="1"/>
  <c r="D32" i="18"/>
  <c r="K32" i="18" s="1"/>
  <c r="D33" i="18"/>
  <c r="K33" i="18" s="1"/>
  <c r="D34" i="18"/>
  <c r="K34" i="18" s="1"/>
  <c r="D35" i="18"/>
  <c r="K35" i="18" s="1"/>
  <c r="D36" i="18"/>
  <c r="K36" i="18" s="1"/>
  <c r="D37" i="18"/>
  <c r="K37" i="18" s="1"/>
  <c r="D38" i="18"/>
  <c r="K38" i="18" s="1"/>
  <c r="D39" i="18"/>
  <c r="K39" i="18" s="1"/>
  <c r="D40" i="18"/>
  <c r="K40" i="18" s="1"/>
  <c r="D41" i="18"/>
  <c r="K41" i="18" s="1"/>
  <c r="D42" i="18"/>
  <c r="K42" i="18" s="1"/>
  <c r="D43" i="18"/>
  <c r="K43" i="18" s="1"/>
  <c r="D44" i="18"/>
  <c r="K44" i="18" s="1"/>
  <c r="D45" i="18"/>
  <c r="K45" i="18" s="1"/>
  <c r="D46" i="18"/>
  <c r="K46" i="18" s="1"/>
  <c r="D47" i="18"/>
  <c r="K47" i="18" s="1"/>
  <c r="D48" i="18"/>
  <c r="K48" i="18" s="1"/>
  <c r="D49" i="18"/>
  <c r="K49" i="18" s="1"/>
  <c r="D50" i="18"/>
  <c r="K50" i="18" s="1"/>
  <c r="D51" i="18"/>
  <c r="K51" i="18" s="1"/>
  <c r="D52" i="18"/>
  <c r="K52" i="18" s="1"/>
  <c r="D53" i="18"/>
  <c r="K53" i="18" s="1"/>
  <c r="D54" i="18"/>
  <c r="K54" i="18" s="1"/>
  <c r="D55" i="18"/>
  <c r="K55" i="18" s="1"/>
  <c r="D56" i="18"/>
  <c r="K56" i="18" s="1"/>
  <c r="D57" i="18"/>
  <c r="K57" i="18" s="1"/>
  <c r="D58" i="18"/>
  <c r="K58" i="18" s="1"/>
  <c r="D59" i="18"/>
  <c r="K59" i="18" s="1"/>
  <c r="D60" i="18"/>
  <c r="K60" i="18" s="1"/>
  <c r="D61" i="18"/>
  <c r="K61" i="18" s="1"/>
  <c r="D62" i="18"/>
  <c r="K62" i="18" s="1"/>
  <c r="D63" i="18"/>
  <c r="K63" i="18" s="1"/>
  <c r="D64" i="18"/>
  <c r="K64" i="18" s="1"/>
  <c r="D65" i="18"/>
  <c r="K65" i="18" s="1"/>
  <c r="D66" i="18"/>
  <c r="K66" i="18" s="1"/>
  <c r="D67" i="18"/>
  <c r="K67" i="18" s="1"/>
  <c r="D68" i="18"/>
  <c r="K68" i="18" s="1"/>
  <c r="D69" i="18"/>
  <c r="K69" i="18" s="1"/>
  <c r="D70" i="18"/>
  <c r="K70" i="18" s="1"/>
  <c r="D71" i="18"/>
  <c r="K71" i="18" s="1"/>
  <c r="D72" i="18"/>
  <c r="K72" i="18" s="1"/>
  <c r="D73" i="18"/>
  <c r="K73" i="18" s="1"/>
  <c r="D74" i="18"/>
  <c r="K74" i="18" s="1"/>
  <c r="D75" i="18"/>
  <c r="K75" i="18" s="1"/>
  <c r="D76" i="18"/>
  <c r="K76" i="18" s="1"/>
  <c r="E6" i="18"/>
  <c r="L6" i="18" s="1"/>
  <c r="D6" i="18"/>
  <c r="K6" i="18" s="1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F6" i="18"/>
  <c r="O6" i="18" s="1"/>
  <c r="O12" i="17"/>
  <c r="O16" i="17"/>
  <c r="O17" i="17"/>
  <c r="O18" i="17"/>
  <c r="O19" i="17"/>
  <c r="O20" i="17"/>
  <c r="O21" i="17"/>
  <c r="O28" i="17"/>
  <c r="O29" i="17"/>
  <c r="O31" i="17"/>
  <c r="O32" i="17"/>
  <c r="O33" i="17"/>
  <c r="O34" i="17"/>
  <c r="O35" i="17"/>
  <c r="O36" i="17"/>
  <c r="O37" i="17"/>
  <c r="O39" i="17"/>
  <c r="O40" i="17"/>
  <c r="O41" i="17"/>
  <c r="O43" i="17"/>
  <c r="O44" i="17"/>
  <c r="O45" i="17"/>
  <c r="O46" i="17"/>
  <c r="O47" i="17"/>
  <c r="O48" i="17"/>
  <c r="O49" i="17"/>
  <c r="O50" i="17"/>
  <c r="O6" i="1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29" i="27"/>
  <c r="F21" i="27"/>
  <c r="F44" i="27" s="1"/>
  <c r="F20" i="27"/>
  <c r="F43" i="27" s="1"/>
  <c r="F19" i="27"/>
  <c r="F42" i="27" s="1"/>
  <c r="F18" i="27"/>
  <c r="F41" i="27" s="1"/>
  <c r="F17" i="27"/>
  <c r="F40" i="27" s="1"/>
  <c r="F16" i="27"/>
  <c r="F39" i="27" s="1"/>
  <c r="F15" i="27"/>
  <c r="F38" i="27" s="1"/>
  <c r="F14" i="27"/>
  <c r="F37" i="27" s="1"/>
  <c r="F13" i="27"/>
  <c r="F36" i="27" s="1"/>
  <c r="F12" i="27"/>
  <c r="F35" i="27" s="1"/>
  <c r="F11" i="27"/>
  <c r="F34" i="27" s="1"/>
  <c r="F33" i="27"/>
  <c r="F9" i="27"/>
  <c r="F32" i="27" s="1"/>
  <c r="F8" i="27"/>
  <c r="F31" i="27" s="1"/>
  <c r="F7" i="27"/>
  <c r="F30" i="27" s="1"/>
  <c r="F6" i="27"/>
  <c r="F29" i="27" s="1"/>
  <c r="C24" i="26"/>
  <c r="C25" i="26"/>
  <c r="C26" i="26"/>
  <c r="C27" i="26"/>
  <c r="C28" i="26"/>
  <c r="C29" i="26"/>
  <c r="C30" i="26"/>
  <c r="C31" i="26"/>
  <c r="C32" i="26"/>
  <c r="C33" i="26"/>
  <c r="B24" i="26"/>
  <c r="B25" i="26"/>
  <c r="B26" i="26"/>
  <c r="B27" i="26"/>
  <c r="B28" i="26"/>
  <c r="B29" i="26"/>
  <c r="B30" i="26"/>
  <c r="B31" i="26"/>
  <c r="B32" i="26"/>
  <c r="B23" i="26"/>
  <c r="N50" i="17"/>
  <c r="M50" i="17"/>
  <c r="E50" i="17"/>
  <c r="L50" i="17" s="1"/>
  <c r="D50" i="17"/>
  <c r="K50" i="17" s="1"/>
  <c r="N49" i="17"/>
  <c r="M49" i="17"/>
  <c r="E49" i="17"/>
  <c r="L49" i="17" s="1"/>
  <c r="D49" i="17"/>
  <c r="K49" i="17" s="1"/>
  <c r="N48" i="17"/>
  <c r="M48" i="17"/>
  <c r="E48" i="17"/>
  <c r="L48" i="17" s="1"/>
  <c r="D48" i="17"/>
  <c r="K48" i="17" s="1"/>
  <c r="N47" i="17"/>
  <c r="M47" i="17"/>
  <c r="E47" i="17"/>
  <c r="L47" i="17" s="1"/>
  <c r="D47" i="17"/>
  <c r="K47" i="17" s="1"/>
  <c r="N46" i="17"/>
  <c r="M46" i="17"/>
  <c r="E46" i="17"/>
  <c r="L46" i="17" s="1"/>
  <c r="D46" i="17"/>
  <c r="K46" i="17" s="1"/>
  <c r="N45" i="17"/>
  <c r="M45" i="17"/>
  <c r="E45" i="17"/>
  <c r="L45" i="17" s="1"/>
  <c r="D45" i="17"/>
  <c r="K45" i="17" s="1"/>
  <c r="N44" i="17"/>
  <c r="M44" i="17"/>
  <c r="E44" i="17"/>
  <c r="L44" i="17" s="1"/>
  <c r="D44" i="17"/>
  <c r="K44" i="17" s="1"/>
  <c r="N43" i="17"/>
  <c r="M43" i="17"/>
  <c r="E43" i="17"/>
  <c r="L43" i="17" s="1"/>
  <c r="D43" i="17"/>
  <c r="K43" i="17" s="1"/>
  <c r="O42" i="17"/>
  <c r="N42" i="17"/>
  <c r="M42" i="17"/>
  <c r="E42" i="17"/>
  <c r="L42" i="17" s="1"/>
  <c r="D42" i="17"/>
  <c r="K42" i="17" s="1"/>
  <c r="N41" i="17"/>
  <c r="M41" i="17"/>
  <c r="E41" i="17"/>
  <c r="L41" i="17" s="1"/>
  <c r="D41" i="17"/>
  <c r="K41" i="17" s="1"/>
  <c r="N40" i="17"/>
  <c r="M40" i="17"/>
  <c r="E40" i="17"/>
  <c r="L40" i="17" s="1"/>
  <c r="D40" i="17"/>
  <c r="K40" i="17" s="1"/>
  <c r="N39" i="17"/>
  <c r="M39" i="17"/>
  <c r="E39" i="17"/>
  <c r="L39" i="17" s="1"/>
  <c r="D39" i="17"/>
  <c r="K39" i="17" s="1"/>
  <c r="O38" i="17"/>
  <c r="N38" i="17"/>
  <c r="M38" i="17"/>
  <c r="E38" i="17"/>
  <c r="L38" i="17" s="1"/>
  <c r="D38" i="17"/>
  <c r="K38" i="17" s="1"/>
  <c r="N37" i="17"/>
  <c r="M37" i="17"/>
  <c r="E37" i="17"/>
  <c r="L37" i="17" s="1"/>
  <c r="D37" i="17"/>
  <c r="K37" i="17" s="1"/>
  <c r="N36" i="17"/>
  <c r="M36" i="17"/>
  <c r="E36" i="17"/>
  <c r="L36" i="17" s="1"/>
  <c r="D36" i="17"/>
  <c r="K36" i="17" s="1"/>
  <c r="N35" i="17"/>
  <c r="M35" i="17"/>
  <c r="E35" i="17"/>
  <c r="L35" i="17" s="1"/>
  <c r="D35" i="17"/>
  <c r="K35" i="17" s="1"/>
  <c r="N34" i="17"/>
  <c r="M34" i="17"/>
  <c r="E34" i="17"/>
  <c r="L34" i="17" s="1"/>
  <c r="D34" i="17"/>
  <c r="K34" i="17" s="1"/>
  <c r="N33" i="17"/>
  <c r="M33" i="17"/>
  <c r="E33" i="17"/>
  <c r="L33" i="17" s="1"/>
  <c r="D33" i="17"/>
  <c r="K33" i="17" s="1"/>
  <c r="N32" i="17"/>
  <c r="M32" i="17"/>
  <c r="E32" i="17"/>
  <c r="L32" i="17" s="1"/>
  <c r="D32" i="17"/>
  <c r="K32" i="17" s="1"/>
  <c r="N31" i="17"/>
  <c r="M31" i="17"/>
  <c r="E31" i="17"/>
  <c r="L31" i="17" s="1"/>
  <c r="D31" i="17"/>
  <c r="K31" i="17" s="1"/>
  <c r="O30" i="17"/>
  <c r="N30" i="17"/>
  <c r="M30" i="17"/>
  <c r="E30" i="17"/>
  <c r="L30" i="17" s="1"/>
  <c r="D30" i="17"/>
  <c r="K30" i="17" s="1"/>
  <c r="N29" i="17"/>
  <c r="M29" i="17"/>
  <c r="E29" i="17"/>
  <c r="L29" i="17" s="1"/>
  <c r="D29" i="17"/>
  <c r="K29" i="17" s="1"/>
  <c r="N28" i="17"/>
  <c r="M28" i="17"/>
  <c r="E28" i="17"/>
  <c r="L28" i="17" s="1"/>
  <c r="D28" i="17"/>
  <c r="K28" i="17" s="1"/>
  <c r="O27" i="17"/>
  <c r="N27" i="17"/>
  <c r="M27" i="17"/>
  <c r="E27" i="17"/>
  <c r="L27" i="17" s="1"/>
  <c r="D27" i="17"/>
  <c r="K27" i="17" s="1"/>
  <c r="O26" i="17"/>
  <c r="N26" i="17"/>
  <c r="M26" i="17"/>
  <c r="E26" i="17"/>
  <c r="L26" i="17" s="1"/>
  <c r="D26" i="17"/>
  <c r="K26" i="17" s="1"/>
  <c r="O25" i="17"/>
  <c r="N25" i="17"/>
  <c r="M25" i="17"/>
  <c r="E25" i="17"/>
  <c r="L25" i="17" s="1"/>
  <c r="D25" i="17"/>
  <c r="K25" i="17" s="1"/>
  <c r="O24" i="17"/>
  <c r="N24" i="17"/>
  <c r="M24" i="17"/>
  <c r="E24" i="17"/>
  <c r="L24" i="17" s="1"/>
  <c r="D24" i="17"/>
  <c r="K24" i="17" s="1"/>
  <c r="O23" i="17"/>
  <c r="N23" i="17"/>
  <c r="M23" i="17"/>
  <c r="E23" i="17"/>
  <c r="L23" i="17" s="1"/>
  <c r="D23" i="17"/>
  <c r="K23" i="17" s="1"/>
  <c r="O22" i="17"/>
  <c r="N22" i="17"/>
  <c r="M22" i="17"/>
  <c r="E22" i="17"/>
  <c r="L22" i="17" s="1"/>
  <c r="D22" i="17"/>
  <c r="K22" i="17" s="1"/>
  <c r="N21" i="17"/>
  <c r="M21" i="17"/>
  <c r="E21" i="17"/>
  <c r="L21" i="17" s="1"/>
  <c r="D21" i="17"/>
  <c r="K21" i="17" s="1"/>
  <c r="N20" i="17"/>
  <c r="M20" i="17"/>
  <c r="E20" i="17"/>
  <c r="L20" i="17" s="1"/>
  <c r="D20" i="17"/>
  <c r="K20" i="17" s="1"/>
  <c r="N19" i="17"/>
  <c r="M19" i="17"/>
  <c r="E19" i="17"/>
  <c r="L19" i="17" s="1"/>
  <c r="D19" i="17"/>
  <c r="K19" i="17" s="1"/>
  <c r="N18" i="17"/>
  <c r="M18" i="17"/>
  <c r="E18" i="17"/>
  <c r="L18" i="17" s="1"/>
  <c r="D18" i="17"/>
  <c r="K18" i="17" s="1"/>
  <c r="N17" i="17"/>
  <c r="M17" i="17"/>
  <c r="E17" i="17"/>
  <c r="L17" i="17" s="1"/>
  <c r="D17" i="17"/>
  <c r="K17" i="17" s="1"/>
  <c r="N16" i="17"/>
  <c r="M16" i="17"/>
  <c r="E16" i="17"/>
  <c r="L16" i="17" s="1"/>
  <c r="D16" i="17"/>
  <c r="K16" i="17" s="1"/>
  <c r="O15" i="17"/>
  <c r="N15" i="17"/>
  <c r="M15" i="17"/>
  <c r="E15" i="17"/>
  <c r="L15" i="17" s="1"/>
  <c r="D15" i="17"/>
  <c r="K15" i="17" s="1"/>
  <c r="O14" i="17"/>
  <c r="N14" i="17"/>
  <c r="M14" i="17"/>
  <c r="E14" i="17"/>
  <c r="L14" i="17" s="1"/>
  <c r="D14" i="17"/>
  <c r="K14" i="17" s="1"/>
  <c r="O13" i="17"/>
  <c r="N13" i="17"/>
  <c r="M13" i="17"/>
  <c r="E13" i="17"/>
  <c r="L13" i="17" s="1"/>
  <c r="D13" i="17"/>
  <c r="K13" i="17" s="1"/>
  <c r="N12" i="17"/>
  <c r="M12" i="17"/>
  <c r="E12" i="17"/>
  <c r="L12" i="17" s="1"/>
  <c r="D12" i="17"/>
  <c r="O11" i="17"/>
  <c r="N11" i="17"/>
  <c r="M11" i="17"/>
  <c r="E11" i="17"/>
  <c r="L11" i="17" s="1"/>
  <c r="D11" i="17"/>
  <c r="K11" i="17" s="1"/>
  <c r="O10" i="17"/>
  <c r="N10" i="17"/>
  <c r="M10" i="17"/>
  <c r="E10" i="17"/>
  <c r="L10" i="17" s="1"/>
  <c r="D10" i="17"/>
  <c r="K10" i="17" s="1"/>
  <c r="O9" i="17"/>
  <c r="N9" i="17"/>
  <c r="M9" i="17"/>
  <c r="E9" i="17"/>
  <c r="L9" i="17" s="1"/>
  <c r="D9" i="17"/>
  <c r="K9" i="17" s="1"/>
  <c r="O8" i="17"/>
  <c r="N8" i="17"/>
  <c r="M8" i="17"/>
  <c r="E8" i="17"/>
  <c r="L8" i="17" s="1"/>
  <c r="D8" i="17"/>
  <c r="K8" i="17" s="1"/>
  <c r="O7" i="17"/>
  <c r="N7" i="17"/>
  <c r="M7" i="17"/>
  <c r="E7" i="17"/>
  <c r="L7" i="17" s="1"/>
  <c r="D7" i="17"/>
  <c r="K7" i="17" s="1"/>
  <c r="N6" i="17"/>
  <c r="M6" i="17"/>
  <c r="E6" i="17"/>
  <c r="L6" i="17" s="1"/>
  <c r="D6" i="17"/>
  <c r="K6" i="17" s="1"/>
  <c r="N6" i="18"/>
  <c r="M6" i="18"/>
  <c r="N6" i="21" l="1"/>
  <c r="M6" i="19"/>
  <c r="N6" i="19"/>
  <c r="K6" i="19"/>
  <c r="O12" i="21" l="1"/>
  <c r="N12" i="21"/>
  <c r="L12" i="21"/>
  <c r="M12" i="21"/>
  <c r="K12" i="21"/>
  <c r="O11" i="21"/>
  <c r="N11" i="21"/>
  <c r="L11" i="21"/>
  <c r="M11" i="21"/>
  <c r="K11" i="21"/>
  <c r="O10" i="21"/>
  <c r="N10" i="21"/>
  <c r="L10" i="21"/>
  <c r="M10" i="21"/>
  <c r="K10" i="21"/>
  <c r="O9" i="21"/>
  <c r="O8" i="21"/>
  <c r="N8" i="21"/>
  <c r="L8" i="21"/>
  <c r="M8" i="21"/>
  <c r="K8" i="21"/>
  <c r="O7" i="21"/>
  <c r="N7" i="21"/>
  <c r="L7" i="21"/>
  <c r="M7" i="21"/>
  <c r="K7" i="21"/>
  <c r="O6" i="21"/>
  <c r="L6" i="21"/>
  <c r="M6" i="21"/>
  <c r="K6" i="21"/>
  <c r="O9" i="20"/>
  <c r="N9" i="20"/>
  <c r="L9" i="20"/>
  <c r="M9" i="20"/>
  <c r="K9" i="20"/>
  <c r="O8" i="20"/>
  <c r="N8" i="20"/>
  <c r="M8" i="20"/>
  <c r="L8" i="20"/>
  <c r="K8" i="20"/>
  <c r="O7" i="20"/>
  <c r="N7" i="20"/>
  <c r="M7" i="20"/>
  <c r="L7" i="20"/>
  <c r="K7" i="20"/>
  <c r="O6" i="20"/>
  <c r="N6" i="20"/>
  <c r="M6" i="20"/>
  <c r="L6" i="20"/>
  <c r="K6" i="20"/>
  <c r="O13" i="19"/>
  <c r="N13" i="19"/>
  <c r="M13" i="19"/>
  <c r="K13" i="19"/>
  <c r="L13" i="19"/>
  <c r="O12" i="19"/>
  <c r="N12" i="19"/>
  <c r="M12" i="19"/>
  <c r="L12" i="19"/>
  <c r="K12" i="19"/>
  <c r="O11" i="19"/>
  <c r="N11" i="19"/>
  <c r="M11" i="19"/>
  <c r="L11" i="19"/>
  <c r="K11" i="19"/>
  <c r="O10" i="19"/>
  <c r="N10" i="19"/>
  <c r="M10" i="19"/>
  <c r="L10" i="19"/>
  <c r="K10" i="19"/>
  <c r="O9" i="19"/>
  <c r="N9" i="19"/>
  <c r="L9" i="19"/>
  <c r="M9" i="19"/>
  <c r="K9" i="19"/>
  <c r="O8" i="19"/>
  <c r="N8" i="19"/>
  <c r="M8" i="19"/>
  <c r="L8" i="19"/>
  <c r="K8" i="19"/>
  <c r="O7" i="19"/>
  <c r="N7" i="19"/>
  <c r="M7" i="19"/>
  <c r="K7" i="19"/>
  <c r="L7" i="19"/>
  <c r="O6" i="19"/>
  <c r="L6" i="19"/>
  <c r="H7" i="8"/>
</calcChain>
</file>

<file path=xl/sharedStrings.xml><?xml version="1.0" encoding="utf-8"?>
<sst xmlns="http://schemas.openxmlformats.org/spreadsheetml/2006/main" count="1210" uniqueCount="262">
  <si>
    <t>∆%</t>
  </si>
  <si>
    <t>Sold C</t>
  </si>
  <si>
    <t>Sold D</t>
  </si>
  <si>
    <t>EUR</t>
  </si>
  <si>
    <t>USD</t>
  </si>
  <si>
    <t>Capital</t>
  </si>
  <si>
    <t xml:space="preserve"> -</t>
  </si>
  <si>
    <t>Total</t>
  </si>
  <si>
    <t>A/B</t>
  </si>
  <si>
    <t>Subtotal</t>
  </si>
  <si>
    <t>RON</t>
  </si>
  <si>
    <t xml:space="preserve">Indicatori </t>
  </si>
  <si>
    <t>Cifra de afaceri netă</t>
  </si>
  <si>
    <t>1. Producția vândută</t>
  </si>
  <si>
    <t>Venituri din vânzarea mărfurilor</t>
  </si>
  <si>
    <t>Reduceri comerciale acordate</t>
  </si>
  <si>
    <t>7. Alte venituri din exploatare</t>
  </si>
  <si>
    <t>Venituri din exploatare - total</t>
  </si>
  <si>
    <t>Alte cheltuieli cu materiale</t>
  </si>
  <si>
    <t>b) Alte cheltuieli externe</t>
  </si>
  <si>
    <t>c) Cheltuieli privind mărfurile</t>
  </si>
  <si>
    <t>Reduceri comerciale primite</t>
  </si>
  <si>
    <t>9. Cheltuieli cu personalul</t>
  </si>
  <si>
    <t>a) Salarii și îndeminizații</t>
  </si>
  <si>
    <t>a.1) Cheltuieli</t>
  </si>
  <si>
    <t>a.2) Venituri</t>
  </si>
  <si>
    <t>b.1) Cheltuieli</t>
  </si>
  <si>
    <t>b.2) Venituri</t>
  </si>
  <si>
    <t>11. Alte cheltuieli de exploatare</t>
  </si>
  <si>
    <t>11.6. Alte cheltuieli</t>
  </si>
  <si>
    <t>Ajustări privind provizionalele</t>
  </si>
  <si>
    <t xml:space="preserve"> - Cheltuieli</t>
  </si>
  <si>
    <t xml:space="preserve"> - Venituri</t>
  </si>
  <si>
    <t>Cheltuieli de exploatare</t>
  </si>
  <si>
    <t>Profitul sau pierderea din exploatare</t>
  </si>
  <si>
    <t>12. Venituri din interese de participare</t>
  </si>
  <si>
    <t>13. Venituri din dobânzi</t>
  </si>
  <si>
    <t>15. Alte venituri financiare</t>
  </si>
  <si>
    <t>Venituri financiare - total</t>
  </si>
  <si>
    <t>17. Cheltuieli privind dobânzile</t>
  </si>
  <si>
    <t>18. Alte cheltuieli financiare</t>
  </si>
  <si>
    <t>Cheltuieli financiare -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</si>
  <si>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</si>
  <si>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</si>
  <si>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</si>
  <si>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</si>
  <si>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</si>
  <si>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</si>
  <si>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Indicatori</t>
  </si>
  <si>
    <t>I. Imobilizări necorporale</t>
  </si>
  <si>
    <t>II. Imobilizări corporale</t>
  </si>
  <si>
    <t>III. Imobilizări financiare</t>
  </si>
  <si>
    <t>Active imobilizate – total</t>
  </si>
  <si>
    <t>I. Stocuri</t>
  </si>
  <si>
    <t>II.Creanțe</t>
  </si>
  <si>
    <t>III. Investiții pe termen scurt</t>
  </si>
  <si>
    <t>IV. Casa și conturi la bănci</t>
  </si>
  <si>
    <t>Active circulante - total</t>
  </si>
  <si>
    <t>Cheltuieli în avans</t>
  </si>
  <si>
    <t>Total active minus datorii curente</t>
  </si>
  <si>
    <t>Provizioane</t>
  </si>
  <si>
    <t>Venituri în avans</t>
  </si>
  <si>
    <t>1. Subvenţii pentru investiţii</t>
  </si>
  <si>
    <t>2. Venituri înregistrate în avans</t>
  </si>
  <si>
    <t>Fondul comercial negativ (ct.2075)</t>
  </si>
  <si>
    <t>1. Capital subscris vărsat</t>
  </si>
  <si>
    <t>2. Capital subscris nevărsat</t>
  </si>
  <si>
    <t>3. Patrimoniul regiei</t>
  </si>
  <si>
    <t>II. Prime de capital (ct. 104)</t>
  </si>
  <si>
    <t>III. Rezerve din reevaluare (ct. 105)</t>
  </si>
  <si>
    <t>IV. Rezerve</t>
  </si>
  <si>
    <t>Acţiuni proprii (ct 109)</t>
  </si>
  <si>
    <t>Repartizarea profitului</t>
  </si>
  <si>
    <t>Interese minoritare</t>
  </si>
  <si>
    <t>Capitaluri proprii - total</t>
  </si>
  <si>
    <t>Contul de profit și pierdere</t>
  </si>
  <si>
    <t>Cheltuieli din exploatare - total</t>
  </si>
  <si>
    <t>Profitul sau pierdera financiar(ă)</t>
  </si>
  <si>
    <t>Profitul sau pierderea brut(ă)</t>
  </si>
  <si>
    <t>Profitul sau pierderea net(ă)</t>
  </si>
  <si>
    <t>Indicatori de bilanț</t>
  </si>
  <si>
    <t>Active imobilizate - total</t>
  </si>
  <si>
    <t>Total active</t>
  </si>
  <si>
    <t>Datorii - total</t>
  </si>
  <si>
    <t>Total capitaluri proprii și datorii</t>
  </si>
  <si>
    <t>Indicatorul lichidității curente</t>
  </si>
  <si>
    <t>Active curente (A)</t>
  </si>
  <si>
    <t>Datorii curente (B)</t>
  </si>
  <si>
    <t>Gradul de îndatorare</t>
  </si>
  <si>
    <t>Capital propriu (B)</t>
  </si>
  <si>
    <t>Cifra de afaceri (A)</t>
  </si>
  <si>
    <t>Active imobilizante (B)</t>
  </si>
  <si>
    <t>Descriere</t>
  </si>
  <si>
    <t>Active necorporale</t>
  </si>
  <si>
    <t>Active biologice</t>
  </si>
  <si>
    <t>Total general</t>
  </si>
  <si>
    <t>Transferuri</t>
  </si>
  <si>
    <t>2. Venituri aferente costului producției în curs de execuție</t>
  </si>
  <si>
    <t>3. Venituri din producția de imobilizări necorporale și corporale</t>
  </si>
  <si>
    <t>4. Venituri din reevaluarea imobilizărilor corporale</t>
  </si>
  <si>
    <t>5. Venituri din producția de investiții imobiliare</t>
  </si>
  <si>
    <t>6. Venituri din subvenții de exploatare</t>
  </si>
  <si>
    <t>din care, venituri din subvenții pentru investiții</t>
  </si>
  <si>
    <t>din care, venituri din fondul comercial negativ</t>
  </si>
  <si>
    <t>8. a) Cheltuieli cu materiile prime și materialele consumabile</t>
  </si>
  <si>
    <t>b) Cheltuieli cu asigurările și protecția socială</t>
  </si>
  <si>
    <t>10. a) Ajustări de valoare privind imobilizările corporale și necorporale</t>
  </si>
  <si>
    <t>b) Ajustări de valoare privind activele circulante</t>
  </si>
  <si>
    <t>b. 1) Cheltuieli</t>
  </si>
  <si>
    <t>b. 2) Venituri</t>
  </si>
  <si>
    <t>11.2. Cheltuieli cu alte impozite, texe și vărsăminte asimilate, cheltuieli reprezentând transferuri și contribuții datorate în baza unor acte normative speciale</t>
  </si>
  <si>
    <t>11.3. Cheltuieli cu protecția mediului înconjurător</t>
  </si>
  <si>
    <t>11.4. Cheltuieli cu reevaluarea imobilizărilor corporale</t>
  </si>
  <si>
    <t>11.5. Cheltuieli privind calamitățile și alte evenimente similare</t>
  </si>
  <si>
    <t xml:space="preserve"> - din care, veniturile obținute de la entitățile afiliate</t>
  </si>
  <si>
    <t>14. Venituri din subvenții de exploatare pentru dobânda datorată</t>
  </si>
  <si>
    <t xml:space="preserve"> - din care, venituri din alte imobilizări financiare</t>
  </si>
  <si>
    <t>16. Ajustări de valoare privind imobilizările financiare și investițiile financiare deținute ca active circulante</t>
  </si>
  <si>
    <t xml:space="preserve"> - din care, cheltuielile în relația cu entitățile afiliate</t>
  </si>
  <si>
    <t>22. Alte impozite neprezentate la elementele de mai sus</t>
  </si>
  <si>
    <t>23. Profitul sau pierderea net(ă) a exercițiului financiar</t>
  </si>
  <si>
    <t>Profit sau pierdere net(ă) aferente intereselor minoritare</t>
  </si>
  <si>
    <t>23. Profitul sau pierderea net(ă) aferent grupului</t>
  </si>
  <si>
    <t>11.1. Cheltuieli privind prestațiile externe</t>
  </si>
  <si>
    <t>Sume de reluat într-o perioadă de până la un an</t>
  </si>
  <si>
    <t>Sume de reluat într-o perioadă mai mare de un an</t>
  </si>
  <si>
    <t>Datorii: Sumele care trebuie plătite într-o peritada de până la un an</t>
  </si>
  <si>
    <t>Datorii: Sumele care trebuie plătite într-o perioadă mai mare de un an</t>
  </si>
  <si>
    <t>3. Venituri în avans aferente activelor primite prin transfer de la clienţi</t>
  </si>
  <si>
    <t>4. Patrimoniul institutelor naţionale de cercetare-dezvoltare</t>
  </si>
  <si>
    <t>5. Alte elemente de capitaluri proprii DR/ (CR)</t>
  </si>
  <si>
    <t>Câştiguri legate de instrumentele de capitaluri proprii</t>
  </si>
  <si>
    <t>Pierderi legate de instrumentele de capitaluri proprii</t>
  </si>
  <si>
    <t>V. Profitul sau pierderea reportat(ă) - SOLD C</t>
  </si>
  <si>
    <t>VI. Profitul sau pierderea exercițiului financiar - SOLD C</t>
  </si>
  <si>
    <t>Datorii: Sumele care trebuie plătite într-o perioadă de până la un an</t>
  </si>
  <si>
    <t>Contul de profit și pierdere - RON/EUR - la nivel INDIVIDUAL</t>
  </si>
  <si>
    <t>Contul de profit și pierdere - EUR/USD - la nivel INDIVIDUAL</t>
  </si>
  <si>
    <t>Bilanț - RON/EUR - la nivel INDIVIDUAL</t>
  </si>
  <si>
    <t>Bilanț - EUR/USD - la nivel INDIVIDUAL</t>
  </si>
  <si>
    <t>Analiza profitului net - RON/EUR - la nivel INDIVIDUAL</t>
  </si>
  <si>
    <t>Analiza profitului net - EUR/USD - la nivel INDIVIDUAL</t>
  </si>
  <si>
    <t>Analiza activelor totale - RON/EUR - la nivel INDIVIDUAL</t>
  </si>
  <si>
    <t>Analiza activelor totale - EUR/USD - la nivel INDIVIDUAL</t>
  </si>
  <si>
    <t>Capitaluri proprii și datorii - RON/EUR - la nivel INDIVIDUAL</t>
  </si>
  <si>
    <t>Capitaluri proprii și datorii - EUR/USD - la nivel INDIVIDUAL</t>
  </si>
  <si>
    <t>8.a) Cheltuieli cu materiile prime și materialele consumabile</t>
  </si>
  <si>
    <t>Cheltuieli cu dobânzil e de refinanțare înregistrate de entitățile radiate din Registrul General și care mai au în derulare contracte de leasing</t>
  </si>
  <si>
    <t xml:space="preserve">   </t>
  </si>
  <si>
    <t>-</t>
  </si>
  <si>
    <t xml:space="preserve">Amortizare </t>
  </si>
  <si>
    <t>ACTIVE IMOBILIZATE - TOTAL</t>
  </si>
  <si>
    <t>ACTIVE CIRCULANTE - TOTAL</t>
  </si>
  <si>
    <t>CHELTUIELI ÎN AVANS</t>
  </si>
  <si>
    <t xml:space="preserve">TOTAL ACTIVE </t>
  </si>
  <si>
    <t>DATORII: SUMELE CARE TREBUIE PLĂTITE ÎNTR-O PERIOADĂ DE PÂNĂ LA UN AN</t>
  </si>
  <si>
    <t>DATORII - TOTAL</t>
  </si>
  <si>
    <t>PROVIZIOANE</t>
  </si>
  <si>
    <t>CAPITALURI PROPRII - TOTAL</t>
  </si>
  <si>
    <t>VENITURI DIN EXPLOATARE – TOTAL</t>
  </si>
  <si>
    <t>CHELTUIELI DE EXPLOATARE – TOTAL</t>
  </si>
  <si>
    <t>PROFITUL SAU PIERDEREA DIN EXPLOATARE</t>
  </si>
  <si>
    <t>VENITURI FINANCIARE – TOTAL</t>
  </si>
  <si>
    <t>CHELTUIELI FINANCIARE – TOTAL</t>
  </si>
  <si>
    <t>PROFITUL SAU PIERDEREA FINANCIAR(Ă)</t>
  </si>
  <si>
    <t>VENITURI TOTALE</t>
  </si>
  <si>
    <t>CHELTUIELI TOTALE</t>
  </si>
  <si>
    <t>PROFITUL SAU PIERDEREA BRUT(Ă)</t>
  </si>
  <si>
    <t>PROFITUL SAU PIERDEREA NET(Ă) AFERENT GRUPULUI</t>
  </si>
  <si>
    <t>TOTAL ACTIVE</t>
  </si>
  <si>
    <t xml:space="preserve"> DATORII: SUMELE CARE TREBUIE PLĂTITE ÎNTR-O PERIOADĂ DE PÂNĂ LA UN AN</t>
  </si>
  <si>
    <t>TOTAL CAPITALURI PROPRII și DATORII</t>
  </si>
  <si>
    <t>Valoare brută</t>
  </si>
  <si>
    <t>Amortizare</t>
  </si>
  <si>
    <t>Valoare contabilă netă</t>
  </si>
  <si>
    <t xml:space="preserve">Intrări </t>
  </si>
  <si>
    <t>Ieșiri</t>
  </si>
  <si>
    <t>Scăderi amortizare cumulată</t>
  </si>
  <si>
    <t>Terenuri și amenajări terenuri</t>
  </si>
  <si>
    <t>Construcții</t>
  </si>
  <si>
    <t>Echipamente, instalații tehnologice și mijloace de transport</t>
  </si>
  <si>
    <t>Mobilier, birotică și echipamente de protecție</t>
  </si>
  <si>
    <t>Imobilizări corporale în curs</t>
  </si>
  <si>
    <t>NOTA 3 ACTIVE IMOBILIZATE (RON)</t>
  </si>
  <si>
    <t>NOTA 3 ACTIVE IMOBILIZATE (EUR)</t>
  </si>
  <si>
    <t>NOTA 3 ACTIVE IMOBILIZATE (USD)</t>
  </si>
  <si>
    <t>CIFRA DE AFACERI NETĂ</t>
  </si>
  <si>
    <t>CHELTUIELI CU PERSONALUL</t>
  </si>
  <si>
    <t>AJUSTĂRI DE VALOARE PRIVIND IMOBILIZĂRILE CORPORALE ŞI NECORPORALE</t>
  </si>
  <si>
    <t>AJUSTĂRI DE VALOARE PRIVIND ACTIVELE CIRCULANTE</t>
  </si>
  <si>
    <t>ALTE CHELTUIELI DE EXPLOATARE</t>
  </si>
  <si>
    <t>AJUSTĂRI PRIVIND PROVIZIOANELE</t>
  </si>
  <si>
    <t xml:space="preserve"> </t>
  </si>
  <si>
    <t>TARGET 2024</t>
  </si>
  <si>
    <t>Cheltuieli de exploatare - total</t>
  </si>
  <si>
    <t xml:space="preserve"> -  Impozitul specific unor activități</t>
  </si>
  <si>
    <t>21. Alte impozite neprezentate la elementele de mai sus</t>
  </si>
  <si>
    <t>22. Profitul sau pierderea net(ă) a exercițiului financiar</t>
  </si>
  <si>
    <t>Reevaluare</t>
  </si>
  <si>
    <t>Aducere la val neta înaintea reevaluarii</t>
  </si>
  <si>
    <t>a) Salarii și indeminizații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</si>
  <si>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</si>
  <si>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</si>
  <si>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</si>
  <si>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</si>
  <si>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texe și vărsăminte asimilate, cheltuieli reprezentând transferuri și contribuții datorate în baza unor acte normative speciale</t>
  </si>
  <si>
    <t>11.7. Cheltuieli cu protecția mediului înconjurător</t>
  </si>
  <si>
    <t>11.8. Cheltuieli cu reevaluarea imobilizărilor corporale</t>
  </si>
  <si>
    <t>11.9. Cheltuieli privind calamitățile și alte evenimente similare</t>
  </si>
  <si>
    <t>11.10. Alte cheltuieli</t>
  </si>
  <si>
    <t>31/12/2023</t>
  </si>
  <si>
    <t>Active circulante nete/ Datorii curente nete</t>
  </si>
  <si>
    <t>VENITURI ÎN AVANS</t>
  </si>
  <si>
    <t xml:space="preserve"> DATORII:SUMELE CARE TREBUIE PLATITE ÎNTR-O PERIOADĂ MAI MARE DE UN AN</t>
  </si>
  <si>
    <t>DATORII: SUMELE CARE TREBUIE PLATITE ÎNTR-O PERIOADĂ MAI MARE DE UN AN</t>
  </si>
  <si>
    <t>31/12/2022</t>
  </si>
  <si>
    <t>31/12/2021</t>
  </si>
  <si>
    <t>31/12/2020</t>
  </si>
  <si>
    <t>Bugetul de Venituri și Cheltuieli 2025 - RON/EUR</t>
  </si>
  <si>
    <t>Bugetul de Venituri și Cheltuieli 2025 - EUR/USD</t>
  </si>
  <si>
    <t>Buget Estimat 2024 / Realizat 2024 / Target 2025 -  RON/EUR</t>
  </si>
  <si>
    <t>Buget Estimat 2024 / Realizat 2024 / Target 2025 - EUR/USD</t>
  </si>
  <si>
    <t>REALIZAT 2024</t>
  </si>
  <si>
    <t>TARGET 2025</t>
  </si>
  <si>
    <t>SUMAR - BILANȚ CONSOLIDAT (EUR/USD)</t>
  </si>
  <si>
    <t>SUMAR - CONTUL DE PROFIT și PIERDERE INDIVIDUAL (EUR/USD)</t>
  </si>
  <si>
    <t>SUMAR - CONTUL DE PROFIT și PIERDERE INDIVIDUAL (RON/EUR)</t>
  </si>
  <si>
    <t>Capital angajat (B )</t>
  </si>
  <si>
    <t>Capital împrumutat (A)</t>
  </si>
  <si>
    <t>Viteza de rotație a
activelor imobilizate</t>
  </si>
  <si>
    <t xml:space="preserve">CURS VALUTAR LA DATA DE: </t>
  </si>
  <si>
    <t>SUMAR - BILANȚ INDIVIDUAL (RON/EUR)</t>
  </si>
  <si>
    <t>Lichiditate curentă - RON - la nivel INDIVIDUAL</t>
  </si>
  <si>
    <t>Gradul de îndatorare (Capital împrumutat (A) = Credite peste 1 an/ Capital propriu (B)) - RON - la nivel INDIVIDUAL</t>
  </si>
  <si>
    <t>Gradul de îndatorare (Capital împrumutat (A) = Credite peste 1 an/Capital angajat (B ) = Capital împrumutat + Capital propriu) - RON - la nivel INDIVIDUAL</t>
  </si>
  <si>
    <t>Viteza de rotație a activelor imobilizate - RON - la nivel INDIVIDUAL</t>
  </si>
  <si>
    <t>Lichiditate curentă - EUR - la nivel INDIVIDUAL</t>
  </si>
  <si>
    <t>Gradul de îndatorare (Capital împrumutat (A) = Credite peste 1 an/ Capital propriu (B)) - EUR - la nivel INDIVIDUAL</t>
  </si>
  <si>
    <t>Gradul de îndatorare (Capital împrumutat (A) = Credite peste 1 an/Capital angajat (B ) = Capital împrumutat + Capital propriu) - EUR - la nivel INDIVIDUAL</t>
  </si>
  <si>
    <t>Viteza de rotație a activelor imobilizate - EUR - la nivel INDIVIDUAL</t>
  </si>
  <si>
    <t>Lichiditate curentă - USD - la nivel INDIVIDUAL</t>
  </si>
  <si>
    <t>Gradul de îndatorare (Capital împrumutat (A) = Credite peste 1 an/ Capital propriu (B)) - USD - la nivel INDIVIDUAL</t>
  </si>
  <si>
    <t>Gradul de îndatorare (Capital împrumutat (A) = Credite peste 1 an/Capital angajat (B ) = Capital împrumutat + Capital propriu) - USD - la nivel INDIVIDUAL</t>
  </si>
  <si>
    <t>Viteza de rotație a activelor imobilizate - USD - la nivel INDIVIDUAL</t>
  </si>
  <si>
    <t>a. 1) Cheltuieli de exploatare privind amortizarea imobilizărilor</t>
  </si>
  <si>
    <t>a. 2) Alte cheltuieli</t>
  </si>
  <si>
    <t>a. 3) Venituri</t>
  </si>
  <si>
    <t>Venituri din subvenţii de exploatare aferente cifrei de afaceri nete</t>
  </si>
  <si>
    <t>31/12/2024</t>
  </si>
  <si>
    <t>Sold 01.01.2024</t>
  </si>
  <si>
    <t>Sold 31.12.2024</t>
  </si>
  <si>
    <t xml:space="preserve">                            -  </t>
  </si>
  <si>
    <t xml:space="preserve">                   -  </t>
  </si>
  <si>
    <t>31/12/2025</t>
  </si>
  <si>
    <t>Venituri aferente costului producției în curs de execuție</t>
  </si>
  <si>
    <t>Ajustări privind provizioanele</t>
  </si>
  <si>
    <t>Grupul DN AGRAR GROUP SA</t>
  </si>
  <si>
    <t>BILANȚUL SOCIETĂȚILOR CONSOLIDATE</t>
  </si>
  <si>
    <t>încheiat la 31 Martie 2026</t>
  </si>
  <si>
    <r>
      <t>(sumele sunt exprimate in RON si EUR)</t>
    </r>
    <r>
      <rPr>
        <b/>
        <u/>
        <sz val="12"/>
        <color theme="1"/>
        <rFont val="Calibri"/>
        <family val="2"/>
        <scheme val="minor"/>
      </rPr>
      <t xml:space="preserve"> </t>
    </r>
  </si>
  <si>
    <t>CONTUL DE PROFIT SI PIERDERE SOCIETĂȚILOR CONSOLIDATE</t>
  </si>
  <si>
    <t>Grupul DN AGRAR GROUP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</si>
</sst>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#,##0.0000"/>
    <numFmt numFmtId="167" formatCode="_([$EUR]\ * #,##0_);_([$EUR]\ * \(#,##0\);_([$EUR]\ * &quot;-&quot;_);_(@_)"/>
    <numFmt numFmtId="168" formatCode="_([$RON]\ * #,##0_);_([$RON]\ * \(#,##0\);_([$RON]\ * &quot;-&quot;_);_(@_)"/>
    <numFmt numFmtId="169" formatCode="_([$USD]\ * #,##0_);_([$USD]\ * \(#,##0\);_([$USD]\ * &quot;-&quot;_);_(@_)"/>
    <numFmt numFmtId="170" formatCode="_(* #,##0_);_(* \(#,##0\);_(* &quot;-&quot;??_);_(@_)"/>
    <numFmt numFmtId="171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Lexend"/>
    </font>
    <font>
      <sz val="9"/>
      <color theme="1"/>
      <name val="Calibri"/>
      <family val="2"/>
      <scheme val="minor"/>
    </font>
    <font>
      <sz val="9"/>
      <color theme="1"/>
      <name val="Lexend"/>
    </font>
    <font>
      <sz val="9"/>
      <color theme="0"/>
      <name val="Lexend"/>
    </font>
    <font>
      <b/>
      <sz val="9"/>
      <color theme="0"/>
      <name val="Lexend"/>
    </font>
    <font>
      <b/>
      <sz val="9"/>
      <color theme="1"/>
      <name val="Calibri"/>
      <family val="2"/>
      <scheme val="minor"/>
    </font>
    <font>
      <sz val="9"/>
      <name val="Lexend"/>
    </font>
    <font>
      <b/>
      <sz val="9"/>
      <color theme="0"/>
      <name val="Lexend"/>
    </font>
    <font>
      <sz val="7"/>
      <color rgb="FFFF0000"/>
      <name val="Verdana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name val="Lexend"/>
    </font>
    <font>
      <b/>
      <sz val="9"/>
      <color rgb="FF16783C"/>
      <name val="Lexend"/>
    </font>
    <font>
      <b/>
      <sz val="9"/>
      <color rgb="FF7E8E3C"/>
      <name val="Lexend"/>
    </font>
    <font>
      <b/>
      <sz val="11"/>
      <color theme="1"/>
      <name val="Lexend"/>
    </font>
    <font>
      <sz val="8.6999999999999993"/>
      <color theme="1"/>
      <name val="Lexend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16783C"/>
        <bgColor indexed="64"/>
      </patternFill>
    </fill>
    <fill>
      <patternFill patternType="solid">
        <fgColor rgb="FFFFCC85"/>
        <bgColor indexed="64"/>
      </patternFill>
    </fill>
    <fill>
      <patternFill patternType="solid">
        <fgColor rgb="FFE07D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2DB"/>
        <bgColor indexed="64"/>
      </patternFill>
    </fill>
    <fill>
      <patternFill patternType="solid">
        <fgColor rgb="FFE8E4DD"/>
        <bgColor indexed="64"/>
      </patternFill>
    </fill>
    <fill>
      <patternFill patternType="solid">
        <fgColor rgb="FFE5E1DA"/>
        <bgColor indexed="64"/>
      </patternFill>
    </fill>
    <fill>
      <patternFill patternType="solid">
        <fgColor rgb="FF9B8F90"/>
        <bgColor indexed="64"/>
      </patternFill>
    </fill>
    <fill>
      <patternFill patternType="solid">
        <fgColor rgb="FF6CF8AF"/>
        <bgColor indexed="64"/>
      </patternFill>
    </fill>
    <fill>
      <patternFill patternType="solid">
        <fgColor rgb="FF83F9F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7C1A"/>
        <bgColor indexed="64"/>
      </patternFill>
    </fill>
    <fill>
      <patternFill patternType="solid">
        <fgColor rgb="FFDF7C1A"/>
        <bgColor indexed="64"/>
      </patternFill>
    </fill>
    <fill>
      <patternFill patternType="solid">
        <fgColor rgb="FF015422"/>
        <bgColor indexed="64"/>
      </patternFill>
    </fill>
    <fill>
      <patternFill patternType="solid">
        <fgColor theme="0" tint="-4.9989318521683403E-2"/>
        <bgColor indexed="64"/>
      </patternFill>
    </fill>
  </fills>
  <borders count="1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FFCC85"/>
      </left>
      <right/>
      <top/>
      <bottom/>
      <diagonal/>
    </border>
    <border>
      <left/>
      <right/>
      <top/>
      <bottom style="medium">
        <color rgb="FFFFCC85"/>
      </bottom>
      <diagonal/>
    </border>
    <border>
      <left style="medium">
        <color rgb="FFFFCC85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rgb="FFFFCC85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CC85"/>
      </top>
      <bottom style="medium">
        <color rgb="FFFFCC85"/>
      </bottom>
      <diagonal/>
    </border>
    <border>
      <left/>
      <right/>
      <top/>
      <bottom style="medium">
        <color theme="1"/>
      </bottom>
      <diagonal/>
    </border>
    <border>
      <left style="medium">
        <color rgb="FFFFCC85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rgb="FFFFCC85"/>
      </left>
      <right/>
      <top style="medium">
        <color theme="1"/>
      </top>
      <bottom/>
      <diagonal/>
    </border>
    <border>
      <left style="medium">
        <color rgb="FFFFCC85"/>
      </left>
      <right/>
      <top/>
      <bottom style="medium">
        <color indexed="64"/>
      </bottom>
      <diagonal/>
    </border>
    <border>
      <left style="medium">
        <color rgb="FFFFCC85"/>
      </left>
      <right/>
      <top style="medium">
        <color indexed="64"/>
      </top>
      <bottom/>
      <diagonal/>
    </border>
    <border>
      <left/>
      <right/>
      <top style="medium">
        <color rgb="FFFFCC85"/>
      </top>
      <bottom/>
      <diagonal/>
    </border>
    <border>
      <left/>
      <right/>
      <top/>
      <bottom style="thick">
        <color rgb="FFFFCC85"/>
      </bottom>
      <diagonal/>
    </border>
    <border>
      <left/>
      <right/>
      <top style="thick">
        <color rgb="FFFFCC85"/>
      </top>
      <bottom/>
      <diagonal/>
    </border>
    <border>
      <left/>
      <right/>
      <top style="thick">
        <color rgb="FF16783C"/>
      </top>
      <bottom style="thick">
        <color rgb="FF16783C"/>
      </bottom>
      <diagonal/>
    </border>
    <border>
      <left style="thick">
        <color rgb="FF16783C"/>
      </left>
      <right/>
      <top style="thick">
        <color rgb="FF16783C"/>
      </top>
      <bottom style="thick">
        <color rgb="FF16783C"/>
      </bottom>
      <diagonal/>
    </border>
    <border>
      <left style="thick">
        <color rgb="FF16783C"/>
      </left>
      <right style="thick">
        <color rgb="FF16783C"/>
      </right>
      <top style="thick">
        <color rgb="FF16783C"/>
      </top>
      <bottom style="thick">
        <color rgb="FF16783C"/>
      </bottom>
      <diagonal/>
    </border>
    <border>
      <left style="thick">
        <color rgb="FFFFCC85"/>
      </left>
      <right style="medium">
        <color rgb="FFFFCC85"/>
      </right>
      <top/>
      <bottom style="medium">
        <color indexed="64"/>
      </bottom>
      <diagonal/>
    </border>
    <border>
      <left style="thick">
        <color rgb="FFFFCC85"/>
      </left>
      <right style="medium">
        <color rgb="FFFFCC85"/>
      </right>
      <top/>
      <bottom/>
      <diagonal/>
    </border>
    <border>
      <left style="thick">
        <color rgb="FFFFCC85"/>
      </left>
      <right style="medium">
        <color rgb="FFFFCC85"/>
      </right>
      <top/>
      <bottom style="medium">
        <color theme="1"/>
      </bottom>
      <diagonal/>
    </border>
    <border>
      <left style="thick">
        <color rgb="FFFFCC85"/>
      </left>
      <right style="medium">
        <color rgb="FFFFCC85"/>
      </right>
      <top style="medium">
        <color theme="1"/>
      </top>
      <bottom style="medium">
        <color theme="1"/>
      </bottom>
      <diagonal/>
    </border>
    <border>
      <left style="thick">
        <color rgb="FFFFCC85"/>
      </left>
      <right style="medium">
        <color rgb="FFFFCC85"/>
      </right>
      <top style="medium">
        <color theme="1"/>
      </top>
      <bottom/>
      <diagonal/>
    </border>
    <border>
      <left style="thick">
        <color rgb="FFFFCC85"/>
      </left>
      <right style="medium">
        <color rgb="FFFFCC85"/>
      </right>
      <top style="medium">
        <color indexed="64"/>
      </top>
      <bottom/>
      <diagonal/>
    </border>
    <border>
      <left style="thick">
        <color rgb="FFFFCC85"/>
      </left>
      <right style="medium">
        <color rgb="FFFFCC85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rgb="FFE5E1DA"/>
      </right>
      <top style="thick">
        <color rgb="FF16783C"/>
      </top>
      <bottom style="thick">
        <color rgb="FFE5E1DA"/>
      </bottom>
      <diagonal/>
    </border>
    <border>
      <left style="thick">
        <color rgb="FFE5E1DA"/>
      </left>
      <right style="thick">
        <color rgb="FFE5E1DA"/>
      </right>
      <top style="thick">
        <color rgb="FF16783C"/>
      </top>
      <bottom style="thick">
        <color rgb="FFE5E1DA"/>
      </bottom>
      <diagonal/>
    </border>
    <border>
      <left/>
      <right style="thick">
        <color rgb="FFE5E1DA"/>
      </right>
      <top style="thick">
        <color rgb="FFE5E1DA"/>
      </top>
      <bottom style="thick">
        <color rgb="FFE5E1DA"/>
      </bottom>
      <diagonal/>
    </border>
    <border>
      <left style="thick">
        <color rgb="FFE5E1DA"/>
      </left>
      <right style="thick">
        <color rgb="FFE5E1DA"/>
      </right>
      <top style="thick">
        <color rgb="FFE5E1DA"/>
      </top>
      <bottom style="thick">
        <color rgb="FFE5E1DA"/>
      </bottom>
      <diagonal/>
    </border>
    <border>
      <left/>
      <right style="thick">
        <color rgb="FFE5E1DA"/>
      </right>
      <top style="thick">
        <color rgb="FFE5E1DA"/>
      </top>
      <bottom/>
      <diagonal/>
    </border>
    <border>
      <left style="thick">
        <color rgb="FFE5E1DA"/>
      </left>
      <right style="thick">
        <color rgb="FFE5E1DA"/>
      </right>
      <top style="thick">
        <color rgb="FFE5E1DA"/>
      </top>
      <bottom/>
      <diagonal/>
    </border>
    <border>
      <left/>
      <right style="medium">
        <color rgb="FFE5E1DA"/>
      </right>
      <top/>
      <bottom style="medium">
        <color rgb="FFE5E1DA"/>
      </bottom>
      <diagonal/>
    </border>
    <border>
      <left style="medium">
        <color rgb="FFE5E1DA"/>
      </left>
      <right style="medium">
        <color rgb="FFE5E1DA"/>
      </right>
      <top/>
      <bottom style="medium">
        <color rgb="FFE5E1DA"/>
      </bottom>
      <diagonal/>
    </border>
    <border>
      <left/>
      <right style="medium">
        <color rgb="FFE5E1DA"/>
      </right>
      <top style="medium">
        <color rgb="FFE5E1DA"/>
      </top>
      <bottom style="medium">
        <color rgb="FFE5E1DA"/>
      </bottom>
      <diagonal/>
    </border>
    <border>
      <left style="medium">
        <color rgb="FFE5E1DA"/>
      </left>
      <right style="medium">
        <color rgb="FFE5E1DA"/>
      </right>
      <top style="medium">
        <color rgb="FFE5E1DA"/>
      </top>
      <bottom style="medium">
        <color rgb="FFE5E1DA"/>
      </bottom>
      <diagonal/>
    </border>
    <border>
      <left/>
      <right style="medium">
        <color rgb="FFE5E1DA"/>
      </right>
      <top style="medium">
        <color rgb="FFE5E1DA"/>
      </top>
      <bottom/>
      <diagonal/>
    </border>
    <border>
      <left style="medium">
        <color rgb="FFE5E1DA"/>
      </left>
      <right style="medium">
        <color rgb="FFE5E1DA"/>
      </right>
      <top style="medium">
        <color rgb="FFE5E1DA"/>
      </top>
      <bottom/>
      <diagonal/>
    </border>
    <border>
      <left/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/>
      <right style="thick">
        <color rgb="FFE5E1DA"/>
      </right>
      <top/>
      <bottom style="thick">
        <color rgb="FFE5E1DA"/>
      </bottom>
      <diagonal/>
    </border>
    <border>
      <left style="thick">
        <color rgb="FFE5E1DA"/>
      </left>
      <right style="thick">
        <color rgb="FFE5E1DA"/>
      </right>
      <top/>
      <bottom style="thick">
        <color rgb="FFE5E1DA"/>
      </bottom>
      <diagonal/>
    </border>
    <border>
      <left/>
      <right style="medium">
        <color rgb="FFE5E1DA"/>
      </right>
      <top/>
      <bottom/>
      <diagonal/>
    </border>
    <border>
      <left style="medium">
        <color rgb="FFE5E1DA"/>
      </left>
      <right style="medium">
        <color rgb="FFE5E1DA"/>
      </right>
      <top/>
      <bottom/>
      <diagonal/>
    </border>
    <border>
      <left/>
      <right style="medium">
        <color rgb="FFE5E1DA"/>
      </right>
      <top style="medium">
        <color rgb="FFE5E1DA"/>
      </top>
      <bottom style="thick">
        <color theme="0"/>
      </bottom>
      <diagonal/>
    </border>
    <border>
      <left style="medium">
        <color rgb="FFE5E1DA"/>
      </left>
      <right style="thin">
        <color theme="0"/>
      </right>
      <top/>
      <bottom style="thick">
        <color rgb="FF16783C"/>
      </bottom>
      <diagonal/>
    </border>
    <border>
      <left style="thick">
        <color rgb="FFFFCC85"/>
      </left>
      <right/>
      <top/>
      <bottom style="thick">
        <color rgb="FFFFCC85"/>
      </bottom>
      <diagonal/>
    </border>
    <border>
      <left style="medium">
        <color rgb="FFE5E1DA"/>
      </left>
      <right style="thin">
        <color theme="0"/>
      </right>
      <top style="medium">
        <color rgb="FFE5E1DA"/>
      </top>
      <bottom/>
      <diagonal/>
    </border>
    <border>
      <left style="thick">
        <color rgb="FFDB7C1A"/>
      </left>
      <right style="thick">
        <color rgb="FFDB7C1A"/>
      </right>
      <top/>
      <bottom style="thick">
        <color rgb="FFDB7C1A"/>
      </bottom>
      <diagonal/>
    </border>
    <border>
      <left style="thick">
        <color rgb="FFDB7C1A"/>
      </left>
      <right/>
      <top/>
      <bottom style="thick">
        <color rgb="FFDB7C1A"/>
      </bottom>
      <diagonal/>
    </border>
    <border>
      <left/>
      <right/>
      <top/>
      <bottom style="thick">
        <color rgb="FFDB7C1A"/>
      </bottom>
      <diagonal/>
    </border>
    <border>
      <left style="medium">
        <color rgb="FF16783C"/>
      </left>
      <right/>
      <top style="medium">
        <color rgb="FF16783C"/>
      </top>
      <bottom/>
      <diagonal/>
    </border>
    <border>
      <left/>
      <right/>
      <top style="medium">
        <color rgb="FF16783C"/>
      </top>
      <bottom/>
      <diagonal/>
    </border>
    <border>
      <left/>
      <right/>
      <top style="thick">
        <color rgb="FF16783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5E1DA"/>
      </left>
      <right style="thin">
        <color theme="0"/>
      </right>
      <top style="thick">
        <color rgb="FF16783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rgb="FF16783C"/>
      </top>
      <bottom style="thin">
        <color theme="0"/>
      </bottom>
      <diagonal/>
    </border>
    <border>
      <left style="thin">
        <color theme="0"/>
      </left>
      <right style="thick">
        <color rgb="FFE5E1DA"/>
      </right>
      <top style="thick">
        <color rgb="FF16783C"/>
      </top>
      <bottom style="thin">
        <color theme="0"/>
      </bottom>
      <diagonal/>
    </border>
    <border>
      <left style="thick">
        <color rgb="FFE5E1D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rgb="FFE5E1DA"/>
      </right>
      <top style="thin">
        <color theme="0"/>
      </top>
      <bottom style="thin">
        <color theme="0"/>
      </bottom>
      <diagonal/>
    </border>
    <border>
      <left style="thick">
        <color rgb="FFE5E1D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rgb="FFE5E1DA"/>
      </right>
      <top style="thin">
        <color theme="0"/>
      </top>
      <bottom/>
      <diagonal/>
    </border>
    <border>
      <left style="medium">
        <color rgb="FFE5E1DA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E5E1DA"/>
      </right>
      <top/>
      <bottom style="thin">
        <color theme="0"/>
      </bottom>
      <diagonal/>
    </border>
    <border>
      <left style="medium">
        <color rgb="FFE5E1D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E5E1DA"/>
      </right>
      <top style="thin">
        <color theme="0"/>
      </top>
      <bottom style="thin">
        <color theme="0"/>
      </bottom>
      <diagonal/>
    </border>
    <border>
      <left style="medium">
        <color rgb="FFE5E1D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E5E1DA"/>
      </right>
      <top style="thin">
        <color theme="0"/>
      </top>
      <bottom/>
      <diagonal/>
    </border>
    <border>
      <left style="medium">
        <color rgb="FFE5E1DA"/>
      </left>
      <right style="thin">
        <color theme="0"/>
      </right>
      <top style="medium">
        <color rgb="FFE5E1D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E5E1DA"/>
      </top>
      <bottom style="thin">
        <color theme="0"/>
      </bottom>
      <diagonal/>
    </border>
    <border>
      <left style="thin">
        <color theme="0"/>
      </left>
      <right style="medium">
        <color rgb="FFE5E1DA"/>
      </right>
      <top style="medium">
        <color rgb="FFE5E1DA"/>
      </top>
      <bottom style="thin">
        <color theme="0"/>
      </bottom>
      <diagonal/>
    </border>
    <border>
      <left style="medium">
        <color rgb="FFE5E1DA"/>
      </left>
      <right style="thin">
        <color theme="0"/>
      </right>
      <top style="thin">
        <color theme="0"/>
      </top>
      <bottom style="medium">
        <color rgb="FFE5E1D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E5E1DA"/>
      </bottom>
      <diagonal/>
    </border>
    <border>
      <left style="thin">
        <color theme="0"/>
      </left>
      <right style="medium">
        <color rgb="FFE5E1DA"/>
      </right>
      <top style="thin">
        <color theme="0"/>
      </top>
      <bottom style="medium">
        <color rgb="FFE5E1DA"/>
      </bottom>
      <diagonal/>
    </border>
    <border>
      <left style="medium">
        <color theme="2"/>
      </left>
      <right style="thin">
        <color theme="0"/>
      </right>
      <top style="medium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2"/>
      </top>
      <bottom style="thin">
        <color theme="0"/>
      </bottom>
      <diagonal/>
    </border>
    <border>
      <left style="thin">
        <color theme="0"/>
      </left>
      <right style="medium">
        <color theme="2"/>
      </right>
      <top style="medium">
        <color theme="2"/>
      </top>
      <bottom style="thin">
        <color theme="0"/>
      </bottom>
      <diagonal/>
    </border>
    <border>
      <left style="medium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2"/>
      </right>
      <top style="thin">
        <color theme="0"/>
      </top>
      <bottom style="thin">
        <color theme="0"/>
      </bottom>
      <diagonal/>
    </border>
    <border>
      <left style="medium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2"/>
      </right>
      <top style="thin">
        <color theme="0"/>
      </top>
      <bottom/>
      <diagonal/>
    </border>
    <border>
      <left style="thick">
        <color rgb="FFE5E1DA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rgb="FFE5E1DA"/>
      </right>
      <top/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rgb="FF015422"/>
      </left>
      <right style="thick">
        <color rgb="FF015422"/>
      </right>
      <top style="thick">
        <color rgb="FF16783C"/>
      </top>
      <bottom style="thick">
        <color rgb="FF015422"/>
      </bottom>
      <diagonal/>
    </border>
    <border>
      <left style="thick">
        <color rgb="FF015422"/>
      </left>
      <right/>
      <top style="thick">
        <color rgb="FF16783C"/>
      </top>
      <bottom style="thick">
        <color rgb="FF015422"/>
      </bottom>
      <diagonal/>
    </border>
    <border>
      <left style="thick">
        <color rgb="FF015422"/>
      </left>
      <right/>
      <top style="thick">
        <color rgb="FF015422"/>
      </top>
      <bottom style="thick">
        <color rgb="FF015422"/>
      </bottom>
      <diagonal/>
    </border>
    <border>
      <left style="thick">
        <color rgb="FF015422"/>
      </left>
      <right style="thick">
        <color rgb="FF015422"/>
      </right>
      <top style="thick">
        <color rgb="FF015422"/>
      </top>
      <bottom style="thick">
        <color rgb="FF015422"/>
      </bottom>
      <diagonal/>
    </border>
    <border>
      <left style="thick">
        <color rgb="FFFFCC85"/>
      </left>
      <right style="medium">
        <color rgb="FFFFCC85"/>
      </right>
      <top style="medium">
        <color indexed="64"/>
      </top>
      <bottom style="thick">
        <color rgb="FF015422"/>
      </bottom>
      <diagonal/>
    </border>
    <border>
      <left style="medium">
        <color rgb="FFFFCC85"/>
      </left>
      <right/>
      <top style="medium">
        <color indexed="64"/>
      </top>
      <bottom style="thick">
        <color rgb="FF015422"/>
      </bottom>
      <diagonal/>
    </border>
    <border>
      <left style="thick">
        <color rgb="FF015422"/>
      </left>
      <right/>
      <top/>
      <bottom/>
      <diagonal/>
    </border>
    <border>
      <left style="thick">
        <color rgb="FF015422"/>
      </left>
      <right style="thick">
        <color rgb="FF015422"/>
      </right>
      <top/>
      <bottom/>
      <diagonal/>
    </border>
    <border>
      <left style="thick">
        <color rgb="FFFFCC85"/>
      </left>
      <right style="medium">
        <color rgb="FFFFCC85"/>
      </right>
      <top style="thick">
        <color rgb="FF015422"/>
      </top>
      <bottom style="medium">
        <color indexed="64"/>
      </bottom>
      <diagonal/>
    </border>
    <border>
      <left style="medium">
        <color rgb="FFFFCC85"/>
      </left>
      <right/>
      <top style="thick">
        <color rgb="FF015422"/>
      </top>
      <bottom style="medium">
        <color indexed="64"/>
      </bottom>
      <diagonal/>
    </border>
    <border>
      <left style="thick">
        <color rgb="FF015422"/>
      </left>
      <right/>
      <top/>
      <bottom style="thick">
        <color rgb="FFFFCC85"/>
      </bottom>
      <diagonal/>
    </border>
    <border>
      <left style="thick">
        <color rgb="FF015422"/>
      </left>
      <right/>
      <top style="thick">
        <color rgb="FFFFCC85"/>
      </top>
      <bottom/>
      <diagonal/>
    </border>
    <border>
      <left/>
      <right/>
      <top style="thick">
        <color rgb="FFFFCC85"/>
      </top>
      <bottom style="thick">
        <color rgb="FF015422"/>
      </bottom>
      <diagonal/>
    </border>
    <border>
      <left style="thick">
        <color rgb="FF015422"/>
      </left>
      <right/>
      <top/>
      <bottom style="medium">
        <color rgb="FFFFCC85"/>
      </bottom>
      <diagonal/>
    </border>
    <border>
      <left style="thick">
        <color rgb="FF015422"/>
      </left>
      <right/>
      <top style="medium">
        <color rgb="FFFFCC85"/>
      </top>
      <bottom style="medium">
        <color rgb="FFFFCC85"/>
      </bottom>
      <diagonal/>
    </border>
    <border>
      <left style="thick">
        <color rgb="FF015422"/>
      </left>
      <right/>
      <top style="medium">
        <color rgb="FFFFCC85"/>
      </top>
      <bottom/>
      <diagonal/>
    </border>
    <border>
      <left/>
      <right/>
      <top style="thick">
        <color rgb="FF16783C"/>
      </top>
      <bottom style="thick">
        <color rgb="FF015422"/>
      </bottom>
      <diagonal/>
    </border>
    <border>
      <left style="thick">
        <color rgb="FF015422"/>
      </left>
      <right style="thick">
        <color rgb="FF015422"/>
      </right>
      <top/>
      <bottom style="thick">
        <color rgb="FF015422"/>
      </bottom>
      <diagonal/>
    </border>
    <border>
      <left style="thick">
        <color rgb="FF015422"/>
      </left>
      <right/>
      <top/>
      <bottom style="thick">
        <color rgb="FF015422"/>
      </bottom>
      <diagonal/>
    </border>
    <border>
      <left/>
      <right style="thick">
        <color rgb="FF015422"/>
      </right>
      <top style="thick">
        <color rgb="FF16783C"/>
      </top>
      <bottom style="thick">
        <color rgb="FF015422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1">
    <xf numFmtId="0" fontId="0" fillId="0" borderId="0" xfId="0"/>
    <xf numFmtId="0" fontId="3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3" fillId="0" borderId="0" xfId="0" applyFont="1"/>
    <xf numFmtId="167" fontId="4" fillId="3" borderId="2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169" fontId="4" fillId="3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0" fontId="4" fillId="7" borderId="2" xfId="0" applyNumberFormat="1" applyFont="1" applyFill="1" applyBorder="1" applyAlignment="1">
      <alignment horizontal="center" vertical="center"/>
    </xf>
    <xf numFmtId="169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justify" wrapText="1" indent="1"/>
    </xf>
    <xf numFmtId="0" fontId="3" fillId="0" borderId="0" xfId="0" applyFont="1" applyAlignment="1">
      <alignment horizontal="left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7" borderId="2" xfId="0" applyFont="1" applyFill="1" applyBorder="1" applyAlignment="1">
      <alignment horizontal="left" vertical="center" wrapText="1" indent="1"/>
    </xf>
    <xf numFmtId="0" fontId="4" fillId="7" borderId="2" xfId="0" applyFont="1" applyFill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vertical="justify" wrapText="1"/>
    </xf>
    <xf numFmtId="0" fontId="4" fillId="7" borderId="2" xfId="0" applyFont="1" applyFill="1" applyBorder="1" applyAlignment="1">
      <alignment horizontal="left" vertical="justify" wrapText="1" indent="1"/>
    </xf>
    <xf numFmtId="0" fontId="2" fillId="3" borderId="2" xfId="0" applyFont="1" applyFill="1" applyBorder="1" applyAlignment="1">
      <alignment horizontal="left" vertical="justify" wrapText="1" indent="1"/>
    </xf>
    <xf numFmtId="0" fontId="3" fillId="0" borderId="0" xfId="0" applyFont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justify" wrapText="1" indent="1"/>
    </xf>
    <xf numFmtId="49" fontId="4" fillId="7" borderId="2" xfId="0" applyNumberFormat="1" applyFont="1" applyFill="1" applyBorder="1" applyAlignment="1">
      <alignment horizontal="left" vertical="justify" indent="1"/>
    </xf>
    <xf numFmtId="49" fontId="4" fillId="7" borderId="2" xfId="0" applyNumberFormat="1" applyFont="1" applyFill="1" applyBorder="1" applyAlignment="1">
      <alignment horizontal="left" vertical="center" wrapText="1" indent="1"/>
    </xf>
    <xf numFmtId="0" fontId="4" fillId="7" borderId="2" xfId="0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67" fontId="4" fillId="3" borderId="2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0" fontId="4" fillId="7" borderId="2" xfId="2" applyNumberFormat="1" applyFont="1" applyFill="1" applyBorder="1" applyAlignment="1">
      <alignment horizontal="center" vertical="center" wrapText="1"/>
    </xf>
    <xf numFmtId="167" fontId="2" fillId="3" borderId="2" xfId="0" applyNumberFormat="1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168" fontId="6" fillId="2" borderId="2" xfId="0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69" fontId="4" fillId="3" borderId="2" xfId="0" applyNumberFormat="1" applyFont="1" applyFill="1" applyBorder="1" applyAlignment="1">
      <alignment horizontal="center" vertical="center" wrapText="1"/>
    </xf>
    <xf numFmtId="169" fontId="4" fillId="7" borderId="2" xfId="0" applyNumberFormat="1" applyFont="1" applyFill="1" applyBorder="1" applyAlignment="1">
      <alignment horizontal="center" vertical="center" wrapText="1"/>
    </xf>
    <xf numFmtId="169" fontId="2" fillId="3" borderId="2" xfId="0" applyNumberFormat="1" applyFont="1" applyFill="1" applyBorder="1" applyAlignment="1">
      <alignment horizontal="center" vertical="center" wrapText="1"/>
    </xf>
    <xf numFmtId="169" fontId="6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justify" wrapText="1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left" vertical="center" indent="1"/>
    </xf>
    <xf numFmtId="0" fontId="2" fillId="6" borderId="2" xfId="0" applyFont="1" applyFill="1" applyBorder="1" applyAlignment="1">
      <alignment horizontal="left" vertical="center" wrapText="1" indent="1"/>
    </xf>
    <xf numFmtId="0" fontId="2" fillId="6" borderId="2" xfId="0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 applyAlignment="1">
      <alignment horizontal="left" vertical="center" indent="1"/>
    </xf>
    <xf numFmtId="167" fontId="5" fillId="2" borderId="2" xfId="0" applyNumberFormat="1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169" fontId="5" fillId="2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indent="1"/>
    </xf>
    <xf numFmtId="0" fontId="4" fillId="8" borderId="2" xfId="0" applyFont="1" applyFill="1" applyBorder="1" applyAlignment="1">
      <alignment horizontal="left" vertical="center" wrapText="1" indent="1"/>
    </xf>
    <xf numFmtId="167" fontId="4" fillId="8" borderId="2" xfId="0" applyNumberFormat="1" applyFont="1" applyFill="1" applyBorder="1" applyAlignment="1">
      <alignment horizontal="center" vertical="center"/>
    </xf>
    <xf numFmtId="10" fontId="4" fillId="8" borderId="2" xfId="0" applyNumberFormat="1" applyFont="1" applyFill="1" applyBorder="1" applyAlignment="1">
      <alignment horizontal="center" vertical="center"/>
    </xf>
    <xf numFmtId="169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 indent="1"/>
    </xf>
    <xf numFmtId="10" fontId="6" fillId="9" borderId="2" xfId="0" applyNumberFormat="1" applyFont="1" applyFill="1" applyBorder="1" applyAlignment="1">
      <alignment horizontal="center" vertical="center"/>
    </xf>
    <xf numFmtId="167" fontId="6" fillId="9" borderId="2" xfId="0" applyNumberFormat="1" applyFont="1" applyFill="1" applyBorder="1" applyAlignment="1">
      <alignment horizontal="center" vertical="center"/>
    </xf>
    <xf numFmtId="169" fontId="6" fillId="9" borderId="2" xfId="0" applyNumberFormat="1" applyFont="1" applyFill="1" applyBorder="1" applyAlignment="1">
      <alignment horizontal="center" vertical="center"/>
    </xf>
    <xf numFmtId="0" fontId="3" fillId="6" borderId="0" xfId="0" applyFont="1" applyFill="1"/>
    <xf numFmtId="0" fontId="5" fillId="2" borderId="3" xfId="0" applyFont="1" applyFill="1" applyBorder="1" applyAlignment="1">
      <alignment horizontal="center" vertical="center"/>
    </xf>
    <xf numFmtId="0" fontId="2" fillId="6" borderId="0" xfId="0" applyFont="1" applyFill="1"/>
    <xf numFmtId="166" fontId="2" fillId="10" borderId="1" xfId="0" applyNumberFormat="1" applyFont="1" applyFill="1" applyBorder="1" applyAlignment="1">
      <alignment vertical="justify" wrapText="1"/>
    </xf>
    <xf numFmtId="0" fontId="2" fillId="11" borderId="1" xfId="0" applyFont="1" applyFill="1" applyBorder="1" applyAlignment="1">
      <alignment vertical="justify" wrapText="1"/>
    </xf>
    <xf numFmtId="165" fontId="2" fillId="11" borderId="1" xfId="0" applyNumberFormat="1" applyFont="1" applyFill="1" applyBorder="1" applyAlignment="1">
      <alignment vertical="justify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9" fontId="6" fillId="2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justify" wrapText="1" indent="1"/>
    </xf>
    <xf numFmtId="0" fontId="7" fillId="0" borderId="0" xfId="0" applyFont="1" applyAlignment="1">
      <alignment vertical="justify" wrapText="1"/>
    </xf>
    <xf numFmtId="168" fontId="8" fillId="3" borderId="14" xfId="0" applyNumberFormat="1" applyFont="1" applyFill="1" applyBorder="1" applyAlignment="1">
      <alignment horizontal="center" vertical="center"/>
    </xf>
    <xf numFmtId="167" fontId="8" fillId="3" borderId="14" xfId="0" applyNumberFormat="1" applyFont="1" applyFill="1" applyBorder="1" applyAlignment="1">
      <alignment horizontal="center" vertical="center"/>
    </xf>
    <xf numFmtId="168" fontId="8" fillId="3" borderId="15" xfId="0" applyNumberFormat="1" applyFont="1" applyFill="1" applyBorder="1" applyAlignment="1">
      <alignment horizontal="center" vertical="center"/>
    </xf>
    <xf numFmtId="168" fontId="8" fillId="3" borderId="16" xfId="0" applyNumberFormat="1" applyFont="1" applyFill="1" applyBorder="1" applyAlignment="1">
      <alignment horizontal="center" vertical="center"/>
    </xf>
    <xf numFmtId="167" fontId="8" fillId="3" borderId="16" xfId="0" applyNumberFormat="1" applyFont="1" applyFill="1" applyBorder="1" applyAlignment="1">
      <alignment horizontal="center" vertical="center"/>
    </xf>
    <xf numFmtId="168" fontId="8" fillId="3" borderId="19" xfId="0" applyNumberFormat="1" applyFont="1" applyFill="1" applyBorder="1" applyAlignment="1">
      <alignment horizontal="center" vertical="center"/>
    </xf>
    <xf numFmtId="167" fontId="8" fillId="3" borderId="19" xfId="0" applyNumberFormat="1" applyFont="1" applyFill="1" applyBorder="1" applyAlignment="1">
      <alignment horizontal="center" vertical="center"/>
    </xf>
    <xf numFmtId="168" fontId="8" fillId="3" borderId="21" xfId="0" applyNumberFormat="1" applyFont="1" applyFill="1" applyBorder="1" applyAlignment="1">
      <alignment horizontal="center" vertical="center"/>
    </xf>
    <xf numFmtId="167" fontId="8" fillId="3" borderId="21" xfId="0" applyNumberFormat="1" applyFont="1" applyFill="1" applyBorder="1" applyAlignment="1">
      <alignment horizontal="center" vertical="center"/>
    </xf>
    <xf numFmtId="168" fontId="8" fillId="3" borderId="18" xfId="0" applyNumberFormat="1" applyFont="1" applyFill="1" applyBorder="1" applyAlignment="1">
      <alignment horizontal="center" vertical="center"/>
    </xf>
    <xf numFmtId="168" fontId="8" fillId="3" borderId="20" xfId="0" applyNumberFormat="1" applyFont="1" applyFill="1" applyBorder="1" applyAlignment="1">
      <alignment horizontal="center" vertical="center"/>
    </xf>
    <xf numFmtId="168" fontId="8" fillId="3" borderId="22" xfId="0" applyNumberFormat="1" applyFont="1" applyFill="1" applyBorder="1" applyAlignment="1">
      <alignment horizontal="center" vertical="center"/>
    </xf>
    <xf numFmtId="167" fontId="8" fillId="3" borderId="22" xfId="0" applyNumberFormat="1" applyFont="1" applyFill="1" applyBorder="1" applyAlignment="1">
      <alignment horizontal="center" vertical="center"/>
    </xf>
    <xf numFmtId="168" fontId="8" fillId="3" borderId="23" xfId="0" applyNumberFormat="1" applyFont="1" applyFill="1" applyBorder="1" applyAlignment="1">
      <alignment horizontal="center" vertical="center"/>
    </xf>
    <xf numFmtId="167" fontId="8" fillId="3" borderId="23" xfId="0" applyNumberFormat="1" applyFont="1" applyFill="1" applyBorder="1" applyAlignment="1">
      <alignment horizontal="center" vertical="center"/>
    </xf>
    <xf numFmtId="168" fontId="8" fillId="3" borderId="12" xfId="0" applyNumberFormat="1" applyFont="1" applyFill="1" applyBorder="1" applyAlignment="1">
      <alignment horizontal="center" vertical="center"/>
    </xf>
    <xf numFmtId="168" fontId="6" fillId="2" borderId="29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 wrapText="1" indent="1"/>
    </xf>
    <xf numFmtId="0" fontId="4" fillId="3" borderId="30" xfId="0" applyFont="1" applyFill="1" applyBorder="1" applyAlignment="1">
      <alignment horizontal="left" vertical="center" indent="1"/>
    </xf>
    <xf numFmtId="167" fontId="8" fillId="3" borderId="18" xfId="0" applyNumberFormat="1" applyFont="1" applyFill="1" applyBorder="1" applyAlignment="1">
      <alignment horizontal="center" vertical="center"/>
    </xf>
    <xf numFmtId="167" fontId="8" fillId="3" borderId="15" xfId="0" applyNumberFormat="1" applyFont="1" applyFill="1" applyBorder="1" applyAlignment="1">
      <alignment horizontal="center" vertical="center"/>
    </xf>
    <xf numFmtId="167" fontId="8" fillId="3" borderId="20" xfId="0" applyNumberFormat="1" applyFont="1" applyFill="1" applyBorder="1" applyAlignment="1">
      <alignment horizontal="center" vertical="center"/>
    </xf>
    <xf numFmtId="167" fontId="8" fillId="3" borderId="12" xfId="0" applyNumberFormat="1" applyFont="1" applyFill="1" applyBorder="1" applyAlignment="1">
      <alignment horizontal="center" vertical="center"/>
    </xf>
    <xf numFmtId="167" fontId="6" fillId="2" borderId="29" xfId="0" applyNumberFormat="1" applyFont="1" applyFill="1" applyBorder="1" applyAlignment="1">
      <alignment horizontal="center" vertical="center"/>
    </xf>
    <xf numFmtId="169" fontId="8" fillId="3" borderId="19" xfId="0" applyNumberFormat="1" applyFont="1" applyFill="1" applyBorder="1" applyAlignment="1">
      <alignment horizontal="center" vertical="center"/>
    </xf>
    <xf numFmtId="169" fontId="8" fillId="3" borderId="14" xfId="0" applyNumberFormat="1" applyFont="1" applyFill="1" applyBorder="1" applyAlignment="1">
      <alignment horizontal="center" vertical="center"/>
    </xf>
    <xf numFmtId="169" fontId="8" fillId="3" borderId="21" xfId="0" applyNumberFormat="1" applyFont="1" applyFill="1" applyBorder="1" applyAlignment="1">
      <alignment horizontal="center" vertical="center"/>
    </xf>
    <xf numFmtId="169" fontId="8" fillId="3" borderId="22" xfId="0" applyNumberFormat="1" applyFont="1" applyFill="1" applyBorder="1" applyAlignment="1">
      <alignment horizontal="center" vertical="center"/>
    </xf>
    <xf numFmtId="169" fontId="8" fillId="3" borderId="23" xfId="0" applyNumberFormat="1" applyFont="1" applyFill="1" applyBorder="1" applyAlignment="1">
      <alignment horizontal="center" vertical="center"/>
    </xf>
    <xf numFmtId="169" fontId="8" fillId="3" borderId="16" xfId="0" applyNumberFormat="1" applyFont="1" applyFill="1" applyBorder="1" applyAlignment="1">
      <alignment horizontal="center" vertical="center"/>
    </xf>
    <xf numFmtId="169" fontId="8" fillId="3" borderId="12" xfId="0" applyNumberFormat="1" applyFont="1" applyFill="1" applyBorder="1" applyAlignment="1">
      <alignment horizontal="center" vertical="center"/>
    </xf>
    <xf numFmtId="169" fontId="6" fillId="2" borderId="28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 indent="1"/>
    </xf>
    <xf numFmtId="0" fontId="4" fillId="3" borderId="33" xfId="0" applyFont="1" applyFill="1" applyBorder="1" applyAlignment="1">
      <alignment horizontal="left" vertical="center" indent="1"/>
    </xf>
    <xf numFmtId="0" fontId="4" fillId="3" borderId="33" xfId="0" applyFont="1" applyFill="1" applyBorder="1" applyAlignment="1">
      <alignment horizontal="left" vertical="center" wrapText="1" indent="1"/>
    </xf>
    <xf numFmtId="0" fontId="4" fillId="3" borderId="34" xfId="0" applyFont="1" applyFill="1" applyBorder="1" applyAlignment="1">
      <alignment horizontal="left" vertical="center" wrapText="1" indent="1"/>
    </xf>
    <xf numFmtId="0" fontId="4" fillId="3" borderId="32" xfId="0" applyFont="1" applyFill="1" applyBorder="1" applyAlignment="1">
      <alignment horizontal="left" vertical="center" wrapText="1" indent="1"/>
    </xf>
    <xf numFmtId="0" fontId="4" fillId="3" borderId="34" xfId="0" applyFont="1" applyFill="1" applyBorder="1" applyAlignment="1">
      <alignment horizontal="left" vertical="center" indent="1"/>
    </xf>
    <xf numFmtId="0" fontId="4" fillId="3" borderId="35" xfId="0" applyFont="1" applyFill="1" applyBorder="1" applyAlignment="1">
      <alignment horizontal="left" vertical="center" wrapText="1" indent="1"/>
    </xf>
    <xf numFmtId="0" fontId="4" fillId="3" borderId="36" xfId="0" applyFont="1" applyFill="1" applyBorder="1" applyAlignment="1">
      <alignment horizontal="left" vertical="center" indent="1"/>
    </xf>
    <xf numFmtId="0" fontId="4" fillId="3" borderId="35" xfId="0" applyFont="1" applyFill="1" applyBorder="1" applyAlignment="1">
      <alignment horizontal="left" vertical="center" indent="1"/>
    </xf>
    <xf numFmtId="0" fontId="4" fillId="3" borderId="30" xfId="0" applyFont="1" applyFill="1" applyBorder="1" applyAlignment="1">
      <alignment horizontal="left" vertical="center" wrapText="1" indent="1"/>
    </xf>
    <xf numFmtId="0" fontId="4" fillId="3" borderId="36" xfId="0" applyFont="1" applyFill="1" applyBorder="1" applyAlignment="1">
      <alignment horizontal="left" vertical="center" wrapText="1" indent="1"/>
    </xf>
    <xf numFmtId="0" fontId="4" fillId="3" borderId="31" xfId="0" applyFont="1" applyFill="1" applyBorder="1" applyAlignment="1">
      <alignment horizontal="left" vertical="center" wrapText="1" indent="1"/>
    </xf>
    <xf numFmtId="0" fontId="6" fillId="2" borderId="28" xfId="0" applyFont="1" applyFill="1" applyBorder="1" applyAlignment="1">
      <alignment horizontal="left" vertical="center" indent="1"/>
    </xf>
    <xf numFmtId="0" fontId="6" fillId="2" borderId="27" xfId="0" applyFont="1" applyFill="1" applyBorder="1" applyAlignment="1">
      <alignment horizontal="left" vertical="center"/>
    </xf>
    <xf numFmtId="9" fontId="6" fillId="2" borderId="2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5" fillId="0" borderId="0" xfId="5"/>
    <xf numFmtId="9" fontId="0" fillId="0" borderId="0" xfId="6" applyFont="1"/>
    <xf numFmtId="0" fontId="15" fillId="0" borderId="0" xfId="5" applyAlignment="1">
      <alignment horizontal="left"/>
    </xf>
    <xf numFmtId="0" fontId="14" fillId="0" borderId="0" xfId="5" applyFont="1"/>
    <xf numFmtId="0" fontId="16" fillId="0" borderId="0" xfId="5" applyFont="1" applyAlignment="1">
      <alignment horizontal="center" vertical="top" wrapText="1"/>
    </xf>
    <xf numFmtId="9" fontId="16" fillId="0" borderId="0" xfId="6" applyFont="1" applyAlignment="1">
      <alignment horizontal="center" vertical="top" wrapText="1"/>
    </xf>
    <xf numFmtId="0" fontId="17" fillId="0" borderId="0" xfId="5" applyFont="1"/>
    <xf numFmtId="170" fontId="15" fillId="0" borderId="0" xfId="5" applyNumberFormat="1"/>
    <xf numFmtId="0" fontId="15" fillId="0" borderId="0" xfId="5" applyAlignment="1">
      <alignment wrapText="1"/>
    </xf>
    <xf numFmtId="0" fontId="17" fillId="0" borderId="0" xfId="5" applyFont="1" applyAlignment="1">
      <alignment horizontal="right" wrapText="1"/>
    </xf>
    <xf numFmtId="170" fontId="15" fillId="0" borderId="0" xfId="7" applyNumberFormat="1" applyFont="1" applyFill="1"/>
    <xf numFmtId="0" fontId="17" fillId="0" borderId="0" xfId="5" applyFont="1" applyAlignment="1">
      <alignment horizontal="center" vertical="top" wrapText="1"/>
    </xf>
    <xf numFmtId="0" fontId="18" fillId="0" borderId="0" xfId="5" applyFont="1" applyAlignment="1">
      <alignment horizontal="center" vertical="top" wrapText="1"/>
    </xf>
    <xf numFmtId="14" fontId="17" fillId="0" borderId="0" xfId="5" applyNumberFormat="1" applyFont="1" applyAlignment="1">
      <alignment wrapText="1"/>
    </xf>
    <xf numFmtId="10" fontId="17" fillId="0" borderId="0" xfId="5" applyNumberFormat="1" applyFont="1"/>
    <xf numFmtId="0" fontId="19" fillId="0" borderId="0" xfId="5" applyFont="1" applyAlignment="1">
      <alignment horizontal="center" vertical="top" wrapText="1"/>
    </xf>
    <xf numFmtId="170" fontId="19" fillId="0" borderId="0" xfId="7" applyNumberFormat="1" applyFont="1" applyAlignment="1">
      <alignment horizontal="center" vertical="top" wrapText="1"/>
    </xf>
    <xf numFmtId="10" fontId="19" fillId="0" borderId="0" xfId="5" applyNumberFormat="1" applyFont="1" applyAlignment="1">
      <alignment horizontal="center" vertical="top" wrapText="1"/>
    </xf>
    <xf numFmtId="9" fontId="19" fillId="0" borderId="0" xfId="6" applyFont="1" applyAlignment="1">
      <alignment horizontal="center" vertical="top" wrapText="1"/>
    </xf>
    <xf numFmtId="9" fontId="0" fillId="0" borderId="0" xfId="6" applyFont="1" applyFill="1"/>
    <xf numFmtId="170" fontId="0" fillId="0" borderId="0" xfId="7" applyNumberFormat="1" applyFont="1"/>
    <xf numFmtId="0" fontId="17" fillId="0" borderId="0" xfId="5" applyFont="1" applyAlignment="1">
      <alignment horizontal="center"/>
    </xf>
    <xf numFmtId="0" fontId="2" fillId="0" borderId="0" xfId="0" applyFont="1" applyAlignment="1">
      <alignment horizontal="center" vertical="justify" wrapText="1"/>
    </xf>
    <xf numFmtId="0" fontId="2" fillId="0" borderId="0" xfId="0" applyFont="1" applyAlignment="1">
      <alignment vertical="justify" wrapText="1"/>
    </xf>
    <xf numFmtId="166" fontId="2" fillId="0" borderId="0" xfId="0" applyNumberFormat="1" applyFont="1" applyAlignment="1">
      <alignment vertical="justify" wrapText="1"/>
    </xf>
    <xf numFmtId="165" fontId="2" fillId="0" borderId="0" xfId="0" applyNumberFormat="1" applyFont="1" applyAlignment="1">
      <alignment vertical="justify" wrapText="1"/>
    </xf>
    <xf numFmtId="168" fontId="6" fillId="2" borderId="2" xfId="0" applyNumberFormat="1" applyFont="1" applyFill="1" applyBorder="1" applyAlignment="1">
      <alignment horizontal="center" vertical="center"/>
    </xf>
    <xf numFmtId="167" fontId="2" fillId="3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10" fontId="4" fillId="7" borderId="2" xfId="2" applyNumberFormat="1" applyFont="1" applyFill="1" applyBorder="1" applyAlignment="1">
      <alignment horizontal="center" vertical="center"/>
    </xf>
    <xf numFmtId="10" fontId="2" fillId="3" borderId="2" xfId="2" applyNumberFormat="1" applyFont="1" applyFill="1" applyBorder="1" applyAlignment="1">
      <alignment horizontal="center" vertical="center"/>
    </xf>
    <xf numFmtId="10" fontId="6" fillId="2" borderId="2" xfId="2" applyNumberFormat="1" applyFont="1" applyFill="1" applyBorder="1" applyAlignment="1">
      <alignment horizontal="center" vertical="center"/>
    </xf>
    <xf numFmtId="10" fontId="2" fillId="3" borderId="2" xfId="2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left" vertical="center"/>
    </xf>
    <xf numFmtId="167" fontId="2" fillId="3" borderId="2" xfId="0" applyNumberFormat="1" applyFont="1" applyFill="1" applyBorder="1" applyAlignment="1">
      <alignment horizontal="left" vertical="center" wrapText="1"/>
    </xf>
    <xf numFmtId="168" fontId="6" fillId="2" borderId="2" xfId="0" applyNumberFormat="1" applyFont="1" applyFill="1" applyBorder="1" applyAlignment="1">
      <alignment horizontal="left" vertical="center"/>
    </xf>
    <xf numFmtId="167" fontId="6" fillId="2" borderId="2" xfId="0" applyNumberFormat="1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 wrapText="1" indent="1"/>
    </xf>
    <xf numFmtId="171" fontId="2" fillId="8" borderId="2" xfId="0" applyNumberFormat="1" applyFont="1" applyFill="1" applyBorder="1" applyAlignment="1">
      <alignment horizontal="left" vertical="center" wrapText="1" indent="1"/>
    </xf>
    <xf numFmtId="167" fontId="2" fillId="8" borderId="2" xfId="0" applyNumberFormat="1" applyFont="1" applyFill="1" applyBorder="1" applyAlignment="1">
      <alignment horizontal="center" vertical="center"/>
    </xf>
    <xf numFmtId="10" fontId="4" fillId="3" borderId="2" xfId="2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indent="1"/>
    </xf>
    <xf numFmtId="10" fontId="2" fillId="8" borderId="2" xfId="2" applyNumberFormat="1" applyFont="1" applyFill="1" applyBorder="1" applyAlignment="1">
      <alignment horizontal="center" vertical="center"/>
    </xf>
    <xf numFmtId="41" fontId="2" fillId="8" borderId="2" xfId="0" applyNumberFormat="1" applyFont="1" applyFill="1" applyBorder="1" applyAlignment="1">
      <alignment horizontal="center" vertical="center"/>
    </xf>
    <xf numFmtId="41" fontId="6" fillId="12" borderId="2" xfId="0" applyNumberFormat="1" applyFont="1" applyFill="1" applyBorder="1" applyAlignment="1">
      <alignment horizontal="center" vertical="center"/>
    </xf>
    <xf numFmtId="41" fontId="2" fillId="3" borderId="2" xfId="0" applyNumberFormat="1" applyFont="1" applyFill="1" applyBorder="1" applyAlignment="1">
      <alignment horizontal="center" vertical="center"/>
    </xf>
    <xf numFmtId="41" fontId="6" fillId="2" borderId="2" xfId="0" applyNumberFormat="1" applyFont="1" applyFill="1" applyBorder="1" applyAlignment="1">
      <alignment horizontal="center" vertical="center"/>
    </xf>
    <xf numFmtId="0" fontId="2" fillId="13" borderId="0" xfId="0" applyFont="1" applyFill="1"/>
    <xf numFmtId="0" fontId="3" fillId="13" borderId="0" xfId="0" applyFont="1" applyFill="1"/>
    <xf numFmtId="0" fontId="21" fillId="0" borderId="41" xfId="0" applyFont="1" applyBorder="1" applyAlignment="1">
      <alignment horizontal="left" vertical="center" indent="1"/>
    </xf>
    <xf numFmtId="167" fontId="21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indent="1"/>
    </xf>
    <xf numFmtId="168" fontId="8" fillId="0" borderId="44" xfId="0" applyNumberFormat="1" applyFont="1" applyBorder="1" applyAlignment="1">
      <alignment horizontal="center" vertical="center"/>
    </xf>
    <xf numFmtId="167" fontId="8" fillId="0" borderId="44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167" fontId="8" fillId="0" borderId="46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indent="1"/>
    </xf>
    <xf numFmtId="168" fontId="8" fillId="0" borderId="48" xfId="0" applyNumberFormat="1" applyFont="1" applyBorder="1" applyAlignment="1">
      <alignment horizontal="center" vertical="center"/>
    </xf>
    <xf numFmtId="167" fontId="8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indent="1"/>
    </xf>
    <xf numFmtId="168" fontId="8" fillId="0" borderId="50" xfId="0" applyNumberFormat="1" applyFont="1" applyBorder="1" applyAlignment="1">
      <alignment horizontal="center" vertical="center"/>
    </xf>
    <xf numFmtId="167" fontId="8" fillId="0" borderId="50" xfId="0" applyNumberFormat="1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 indent="1"/>
    </xf>
    <xf numFmtId="167" fontId="22" fillId="0" borderId="50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wrapText="1" indent="1"/>
    </xf>
    <xf numFmtId="0" fontId="4" fillId="0" borderId="51" xfId="0" applyFont="1" applyBorder="1" applyAlignment="1">
      <alignment horizontal="left" vertical="center" indent="1"/>
    </xf>
    <xf numFmtId="168" fontId="8" fillId="0" borderId="52" xfId="0" applyNumberFormat="1" applyFont="1" applyBorder="1" applyAlignment="1">
      <alignment horizontal="center" vertical="center"/>
    </xf>
    <xf numFmtId="167" fontId="8" fillId="0" borderId="52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 wrapText="1" indent="1"/>
    </xf>
    <xf numFmtId="0" fontId="4" fillId="0" borderId="53" xfId="0" applyFont="1" applyBorder="1" applyAlignment="1">
      <alignment horizontal="left" vertical="center" wrapText="1" indent="1"/>
    </xf>
    <xf numFmtId="168" fontId="8" fillId="0" borderId="54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 indent="1"/>
    </xf>
    <xf numFmtId="168" fontId="8" fillId="0" borderId="56" xfId="0" applyNumberFormat="1" applyFont="1" applyBorder="1" applyAlignment="1">
      <alignment horizontal="center" vertical="center"/>
    </xf>
    <xf numFmtId="167" fontId="8" fillId="0" borderId="56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 wrapText="1" indent="1"/>
    </xf>
    <xf numFmtId="0" fontId="4" fillId="0" borderId="57" xfId="0" applyFont="1" applyBorder="1" applyAlignment="1">
      <alignment horizontal="left" vertical="center" indent="1"/>
    </xf>
    <xf numFmtId="167" fontId="8" fillId="0" borderId="58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 indent="1"/>
    </xf>
    <xf numFmtId="167" fontId="20" fillId="0" borderId="60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 wrapText="1" indent="1"/>
    </xf>
    <xf numFmtId="168" fontId="8" fillId="0" borderId="62" xfId="0" applyNumberFormat="1" applyFont="1" applyBorder="1" applyAlignment="1">
      <alignment horizontal="center" vertical="center"/>
    </xf>
    <xf numFmtId="0" fontId="4" fillId="13" borderId="0" xfId="0" applyFont="1" applyFill="1" applyAlignment="1">
      <alignment horizontal="left" vertical="center" indent="1"/>
    </xf>
    <xf numFmtId="0" fontId="6" fillId="2" borderId="29" xfId="0" applyFont="1" applyFill="1" applyBorder="1" applyAlignment="1">
      <alignment horizontal="left" vertical="center" indent="1"/>
    </xf>
    <xf numFmtId="0" fontId="3" fillId="13" borderId="9" xfId="0" applyFont="1" applyFill="1" applyBorder="1"/>
    <xf numFmtId="0" fontId="4" fillId="0" borderId="63" xfId="0" applyFont="1" applyBorder="1" applyAlignment="1">
      <alignment horizontal="left" vertical="center" wrapText="1" indent="1"/>
    </xf>
    <xf numFmtId="168" fontId="8" fillId="0" borderId="6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 indent="1"/>
    </xf>
    <xf numFmtId="167" fontId="2" fillId="0" borderId="46" xfId="0" applyNumberFormat="1" applyFont="1" applyBorder="1" applyAlignment="1">
      <alignment horizontal="center" vertical="center"/>
    </xf>
    <xf numFmtId="0" fontId="4" fillId="3" borderId="65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horizontal="left" vertical="center" indent="1"/>
    </xf>
    <xf numFmtId="168" fontId="4" fillId="3" borderId="25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0" fontId="6" fillId="14" borderId="67" xfId="0" applyFont="1" applyFill="1" applyBorder="1" applyAlignment="1">
      <alignment horizontal="left" vertical="center" wrapText="1" indent="1"/>
    </xf>
    <xf numFmtId="168" fontId="6" fillId="14" borderId="67" xfId="0" applyNumberFormat="1" applyFont="1" applyFill="1" applyBorder="1" applyAlignment="1">
      <alignment horizontal="center" vertical="center"/>
    </xf>
    <xf numFmtId="167" fontId="6" fillId="14" borderId="67" xfId="0" applyNumberFormat="1" applyFont="1" applyFill="1" applyBorder="1" applyAlignment="1">
      <alignment horizontal="center" vertical="center"/>
    </xf>
    <xf numFmtId="0" fontId="6" fillId="14" borderId="68" xfId="0" applyFont="1" applyFill="1" applyBorder="1" applyAlignment="1">
      <alignment horizontal="left" vertical="center" indent="1"/>
    </xf>
    <xf numFmtId="0" fontId="6" fillId="14" borderId="69" xfId="0" applyFont="1" applyFill="1" applyBorder="1" applyAlignment="1">
      <alignment horizontal="left" vertical="center" indent="1"/>
    </xf>
    <xf numFmtId="168" fontId="6" fillId="14" borderId="69" xfId="0" applyNumberFormat="1" applyFont="1" applyFill="1" applyBorder="1" applyAlignment="1">
      <alignment horizontal="center" vertical="center"/>
    </xf>
    <xf numFmtId="167" fontId="6" fillId="14" borderId="69" xfId="0" applyNumberFormat="1" applyFont="1" applyFill="1" applyBorder="1" applyAlignment="1">
      <alignment horizontal="center" vertical="center"/>
    </xf>
    <xf numFmtId="169" fontId="21" fillId="0" borderId="42" xfId="0" applyNumberFormat="1" applyFont="1" applyBorder="1" applyAlignment="1">
      <alignment horizontal="center" vertical="center"/>
    </xf>
    <xf numFmtId="169" fontId="8" fillId="0" borderId="44" xfId="0" applyNumberFormat="1" applyFont="1" applyBorder="1" applyAlignment="1">
      <alignment horizontal="center" vertical="center"/>
    </xf>
    <xf numFmtId="169" fontId="8" fillId="0" borderId="46" xfId="0" applyNumberFormat="1" applyFont="1" applyBorder="1" applyAlignment="1">
      <alignment horizontal="center" vertical="center"/>
    </xf>
    <xf numFmtId="167" fontId="8" fillId="0" borderId="54" xfId="0" applyNumberFormat="1" applyFont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left" vertical="center" indent="1"/>
    </xf>
    <xf numFmtId="167" fontId="8" fillId="0" borderId="62" xfId="0" applyNumberFormat="1" applyFont="1" applyBorder="1" applyAlignment="1">
      <alignment horizontal="center" vertical="center"/>
    </xf>
    <xf numFmtId="169" fontId="6" fillId="14" borderId="69" xfId="0" applyNumberFormat="1" applyFont="1" applyFill="1" applyBorder="1" applyAlignment="1">
      <alignment horizontal="center" vertical="center"/>
    </xf>
    <xf numFmtId="169" fontId="20" fillId="0" borderId="60" xfId="0" applyNumberFormat="1" applyFont="1" applyBorder="1" applyAlignment="1">
      <alignment horizontal="center" vertical="center"/>
    </xf>
    <xf numFmtId="169" fontId="2" fillId="0" borderId="46" xfId="0" applyNumberFormat="1" applyFont="1" applyBorder="1" applyAlignment="1">
      <alignment horizontal="center" vertical="center"/>
    </xf>
    <xf numFmtId="169" fontId="4" fillId="3" borderId="25" xfId="0" applyNumberFormat="1" applyFont="1" applyFill="1" applyBorder="1" applyAlignment="1">
      <alignment horizontal="center" vertical="center"/>
    </xf>
    <xf numFmtId="169" fontId="8" fillId="0" borderId="48" xfId="0" applyNumberFormat="1" applyFont="1" applyBorder="1" applyAlignment="1">
      <alignment horizontal="center" vertical="center"/>
    </xf>
    <xf numFmtId="169" fontId="8" fillId="0" borderId="50" xfId="0" applyNumberFormat="1" applyFont="1" applyBorder="1" applyAlignment="1">
      <alignment horizontal="center" vertical="center"/>
    </xf>
    <xf numFmtId="169" fontId="8" fillId="0" borderId="52" xfId="0" applyNumberFormat="1" applyFont="1" applyBorder="1" applyAlignment="1">
      <alignment horizontal="center" vertical="center"/>
    </xf>
    <xf numFmtId="169" fontId="8" fillId="0" borderId="62" xfId="0" applyNumberFormat="1" applyFont="1" applyBorder="1" applyAlignment="1">
      <alignment horizontal="center" vertical="center"/>
    </xf>
    <xf numFmtId="169" fontId="6" fillId="14" borderId="67" xfId="0" applyNumberFormat="1" applyFont="1" applyFill="1" applyBorder="1" applyAlignment="1">
      <alignment horizontal="center" vertical="center"/>
    </xf>
    <xf numFmtId="169" fontId="8" fillId="0" borderId="54" xfId="0" applyNumberFormat="1" applyFont="1" applyBorder="1" applyAlignment="1">
      <alignment horizontal="center" vertical="center"/>
    </xf>
    <xf numFmtId="169" fontId="8" fillId="0" borderId="56" xfId="0" applyNumberFormat="1" applyFont="1" applyBorder="1" applyAlignment="1">
      <alignment horizontal="center" vertical="center"/>
    </xf>
    <xf numFmtId="169" fontId="8" fillId="0" borderId="58" xfId="0" applyNumberFormat="1" applyFont="1" applyBorder="1" applyAlignment="1">
      <alignment horizontal="center" vertical="center"/>
    </xf>
    <xf numFmtId="169" fontId="22" fillId="0" borderId="50" xfId="0" applyNumberFormat="1" applyFont="1" applyBorder="1" applyAlignment="1">
      <alignment horizontal="center" vertical="center"/>
    </xf>
    <xf numFmtId="168" fontId="8" fillId="0" borderId="66" xfId="0" applyNumberFormat="1" applyFont="1" applyBorder="1" applyAlignment="1">
      <alignment horizontal="center" vertical="center"/>
    </xf>
    <xf numFmtId="0" fontId="6" fillId="2" borderId="70" xfId="0" applyFont="1" applyFill="1" applyBorder="1" applyAlignment="1">
      <alignment horizontal="left" vertical="center" indent="1"/>
    </xf>
    <xf numFmtId="0" fontId="6" fillId="2" borderId="71" xfId="0" applyFont="1" applyFill="1" applyBorder="1" applyAlignment="1">
      <alignment horizontal="left" vertical="center" indent="1"/>
    </xf>
    <xf numFmtId="0" fontId="2" fillId="8" borderId="2" xfId="0" applyFont="1" applyFill="1" applyBorder="1" applyAlignment="1">
      <alignment horizontal="left" vertical="center" wrapText="1"/>
    </xf>
    <xf numFmtId="41" fontId="2" fillId="8" borderId="2" xfId="0" applyNumberFormat="1" applyFont="1" applyFill="1" applyBorder="1" applyAlignment="1">
      <alignment horizontal="center" vertical="center" wrapText="1"/>
    </xf>
    <xf numFmtId="41" fontId="6" fillId="12" borderId="2" xfId="0" applyNumberFormat="1" applyFont="1" applyFill="1" applyBorder="1" applyAlignment="1">
      <alignment horizontal="center" vertical="center" wrapText="1"/>
    </xf>
    <xf numFmtId="41" fontId="2" fillId="3" borderId="2" xfId="0" applyNumberFormat="1" applyFont="1" applyFill="1" applyBorder="1" applyAlignment="1">
      <alignment horizontal="center" vertical="center" wrapText="1"/>
    </xf>
    <xf numFmtId="41" fontId="6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3" fillId="6" borderId="0" xfId="0" applyFont="1" applyFill="1" applyAlignment="1">
      <alignment vertical="center"/>
    </xf>
    <xf numFmtId="0" fontId="23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4" fontId="6" fillId="2" borderId="39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wrapText="1" indent="1"/>
    </xf>
    <xf numFmtId="0" fontId="2" fillId="3" borderId="2" xfId="0" applyFont="1" applyFill="1" applyBorder="1" applyAlignment="1">
      <alignment horizontal="left" wrapText="1" indent="1"/>
    </xf>
    <xf numFmtId="0" fontId="6" fillId="2" borderId="2" xfId="0" applyFont="1" applyFill="1" applyBorder="1" applyAlignment="1">
      <alignment horizontal="left" wrapText="1" indent="1"/>
    </xf>
    <xf numFmtId="0" fontId="6" fillId="4" borderId="37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/>
    </xf>
    <xf numFmtId="0" fontId="23" fillId="6" borderId="0" xfId="0" applyFont="1" applyFill="1"/>
    <xf numFmtId="169" fontId="4" fillId="7" borderId="2" xfId="1" applyNumberFormat="1" applyFont="1" applyFill="1" applyBorder="1" applyAlignment="1">
      <alignment horizontal="center" vertical="center"/>
    </xf>
    <xf numFmtId="169" fontId="2" fillId="3" borderId="2" xfId="1" applyNumberFormat="1" applyFont="1" applyFill="1" applyBorder="1" applyAlignment="1">
      <alignment horizontal="center" vertical="center"/>
    </xf>
    <xf numFmtId="169" fontId="6" fillId="2" borderId="2" xfId="1" applyNumberFormat="1" applyFont="1" applyFill="1" applyBorder="1" applyAlignment="1">
      <alignment horizontal="center" vertical="center"/>
    </xf>
    <xf numFmtId="169" fontId="6" fillId="2" borderId="2" xfId="0" applyNumberFormat="1" applyFont="1" applyFill="1" applyBorder="1" applyAlignment="1">
      <alignment horizontal="center" vertical="center"/>
    </xf>
    <xf numFmtId="169" fontId="4" fillId="3" borderId="2" xfId="1" applyNumberFormat="1" applyFont="1" applyFill="1" applyBorder="1" applyAlignment="1">
      <alignment horizontal="center" vertical="center"/>
    </xf>
    <xf numFmtId="169" fontId="2" fillId="8" borderId="2" xfId="1" applyNumberFormat="1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left" vertical="center" indent="1"/>
    </xf>
    <xf numFmtId="0" fontId="6" fillId="9" borderId="39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 wrapText="1"/>
    </xf>
    <xf numFmtId="10" fontId="4" fillId="7" borderId="2" xfId="0" quotePrefix="1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 wrapText="1"/>
    </xf>
    <xf numFmtId="14" fontId="2" fillId="6" borderId="3" xfId="0" applyNumberFormat="1" applyFont="1" applyFill="1" applyBorder="1" applyAlignment="1">
      <alignment horizontal="center" vertical="center"/>
    </xf>
    <xf numFmtId="14" fontId="6" fillId="9" borderId="3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vertical="justify" wrapText="1"/>
    </xf>
    <xf numFmtId="0" fontId="3" fillId="0" borderId="0" xfId="0" applyFont="1" applyAlignment="1">
      <alignment horizontal="center"/>
    </xf>
    <xf numFmtId="167" fontId="4" fillId="8" borderId="2" xfId="1" applyNumberFormat="1" applyFont="1" applyFill="1" applyBorder="1" applyAlignment="1">
      <alignment horizontal="center" vertical="center" wrapText="1"/>
    </xf>
    <xf numFmtId="167" fontId="4" fillId="3" borderId="2" xfId="1" applyNumberFormat="1" applyFont="1" applyFill="1" applyBorder="1" applyAlignment="1">
      <alignment horizontal="center" vertical="center" wrapText="1"/>
    </xf>
    <xf numFmtId="169" fontId="4" fillId="3" borderId="2" xfId="1" applyNumberFormat="1" applyFont="1" applyFill="1" applyBorder="1" applyAlignment="1">
      <alignment horizontal="center" vertical="center" wrapText="1"/>
    </xf>
    <xf numFmtId="169" fontId="4" fillId="8" borderId="2" xfId="1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68" fontId="5" fillId="15" borderId="2" xfId="0" applyNumberFormat="1" applyFont="1" applyFill="1" applyBorder="1" applyAlignment="1">
      <alignment horizontal="center" vertical="center"/>
    </xf>
    <xf numFmtId="168" fontId="6" fillId="15" borderId="2" xfId="0" applyNumberFormat="1" applyFont="1" applyFill="1" applyBorder="1" applyAlignment="1">
      <alignment horizontal="center" vertical="center"/>
    </xf>
    <xf numFmtId="167" fontId="5" fillId="15" borderId="2" xfId="0" applyNumberFormat="1" applyFont="1" applyFill="1" applyBorder="1" applyAlignment="1">
      <alignment horizontal="center" vertical="center"/>
    </xf>
    <xf numFmtId="167" fontId="6" fillId="15" borderId="2" xfId="0" applyNumberFormat="1" applyFont="1" applyFill="1" applyBorder="1" applyAlignment="1">
      <alignment horizontal="center" vertical="center"/>
    </xf>
    <xf numFmtId="168" fontId="5" fillId="15" borderId="2" xfId="0" applyNumberFormat="1" applyFont="1" applyFill="1" applyBorder="1" applyAlignment="1">
      <alignment horizontal="center" vertical="center" wrapText="1"/>
    </xf>
    <xf numFmtId="167" fontId="5" fillId="15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9" fontId="4" fillId="8" borderId="2" xfId="0" applyNumberFormat="1" applyFont="1" applyFill="1" applyBorder="1" applyAlignment="1">
      <alignment horizontal="center" vertical="center" wrapText="1"/>
    </xf>
    <xf numFmtId="168" fontId="5" fillId="15" borderId="2" xfId="0" applyNumberFormat="1" applyFont="1" applyFill="1" applyBorder="1" applyAlignment="1">
      <alignment horizontal="left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5" fillId="9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left" indent="1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168" fontId="21" fillId="8" borderId="75" xfId="0" applyNumberFormat="1" applyFont="1" applyFill="1" applyBorder="1" applyAlignment="1">
      <alignment horizontal="center" vertical="center"/>
    </xf>
    <xf numFmtId="168" fontId="21" fillId="8" borderId="76" xfId="0" applyNumberFormat="1" applyFont="1" applyFill="1" applyBorder="1" applyAlignment="1">
      <alignment horizontal="center" vertical="center"/>
    </xf>
    <xf numFmtId="168" fontId="8" fillId="8" borderId="78" xfId="0" applyNumberFormat="1" applyFont="1" applyFill="1" applyBorder="1" applyAlignment="1">
      <alignment horizontal="center" vertical="center"/>
    </xf>
    <xf numFmtId="168" fontId="8" fillId="8" borderId="79" xfId="0" applyNumberFormat="1" applyFont="1" applyFill="1" applyBorder="1" applyAlignment="1">
      <alignment horizontal="center" vertical="center"/>
    </xf>
    <xf numFmtId="168" fontId="8" fillId="8" borderId="81" xfId="0" applyNumberFormat="1" applyFont="1" applyFill="1" applyBorder="1" applyAlignment="1">
      <alignment horizontal="center" vertical="center"/>
    </xf>
    <xf numFmtId="168" fontId="8" fillId="8" borderId="82" xfId="0" applyNumberFormat="1" applyFont="1" applyFill="1" applyBorder="1" applyAlignment="1">
      <alignment horizontal="center" vertical="center"/>
    </xf>
    <xf numFmtId="168" fontId="8" fillId="8" borderId="83" xfId="0" applyNumberFormat="1" applyFont="1" applyFill="1" applyBorder="1" applyAlignment="1">
      <alignment horizontal="center" vertical="center"/>
    </xf>
    <xf numFmtId="168" fontId="8" fillId="8" borderId="84" xfId="0" applyNumberFormat="1" applyFont="1" applyFill="1" applyBorder="1" applyAlignment="1">
      <alignment horizontal="center" vertical="center"/>
    </xf>
    <xf numFmtId="168" fontId="8" fillId="8" borderId="85" xfId="0" applyNumberFormat="1" applyFont="1" applyFill="1" applyBorder="1" applyAlignment="1">
      <alignment horizontal="center" vertical="center"/>
    </xf>
    <xf numFmtId="168" fontId="8" fillId="8" borderId="86" xfId="0" applyNumberFormat="1" applyFont="1" applyFill="1" applyBorder="1" applyAlignment="1">
      <alignment horizontal="center" vertical="center"/>
    </xf>
    <xf numFmtId="168" fontId="8" fillId="8" borderId="87" xfId="0" applyNumberFormat="1" applyFont="1" applyFill="1" applyBorder="1" applyAlignment="1">
      <alignment horizontal="center" vertical="center"/>
    </xf>
    <xf numFmtId="168" fontId="22" fillId="8" borderId="78" xfId="0" applyNumberFormat="1" applyFont="1" applyFill="1" applyBorder="1" applyAlignment="1">
      <alignment horizontal="center" vertical="center"/>
    </xf>
    <xf numFmtId="168" fontId="22" fillId="8" borderId="87" xfId="0" applyNumberFormat="1" applyFont="1" applyFill="1" applyBorder="1" applyAlignment="1">
      <alignment horizontal="center" vertical="center"/>
    </xf>
    <xf numFmtId="168" fontId="8" fillId="8" borderId="88" xfId="0" applyNumberFormat="1" applyFont="1" applyFill="1" applyBorder="1" applyAlignment="1">
      <alignment horizontal="center" vertical="center"/>
    </xf>
    <xf numFmtId="168" fontId="8" fillId="8" borderId="89" xfId="0" applyNumberFormat="1" applyFont="1" applyFill="1" applyBorder="1" applyAlignment="1">
      <alignment horizontal="center" vertical="center"/>
    </xf>
    <xf numFmtId="168" fontId="8" fillId="8" borderId="91" xfId="0" applyNumberFormat="1" applyFont="1" applyFill="1" applyBorder="1" applyAlignment="1">
      <alignment horizontal="center" vertical="center"/>
    </xf>
    <xf numFmtId="168" fontId="8" fillId="8" borderId="92" xfId="0" applyNumberFormat="1" applyFont="1" applyFill="1" applyBorder="1" applyAlignment="1">
      <alignment horizontal="center" vertical="center"/>
    </xf>
    <xf numFmtId="168" fontId="8" fillId="8" borderId="94" xfId="0" applyNumberFormat="1" applyFont="1" applyFill="1" applyBorder="1" applyAlignment="1">
      <alignment horizontal="center" vertical="center"/>
    </xf>
    <xf numFmtId="168" fontId="8" fillId="8" borderId="95" xfId="0" applyNumberFormat="1" applyFont="1" applyFill="1" applyBorder="1" applyAlignment="1">
      <alignment horizontal="center" vertical="center"/>
    </xf>
    <xf numFmtId="168" fontId="8" fillId="8" borderId="96" xfId="0" applyNumberFormat="1" applyFont="1" applyFill="1" applyBorder="1" applyAlignment="1">
      <alignment horizontal="center" vertical="center"/>
    </xf>
    <xf numFmtId="168" fontId="8" fillId="8" borderId="97" xfId="0" applyNumberFormat="1" applyFont="1" applyFill="1" applyBorder="1" applyAlignment="1">
      <alignment horizontal="center" vertical="center"/>
    </xf>
    <xf numFmtId="168" fontId="8" fillId="8" borderId="98" xfId="0" applyNumberFormat="1" applyFont="1" applyFill="1" applyBorder="1" applyAlignment="1">
      <alignment horizontal="center" vertical="center"/>
    </xf>
    <xf numFmtId="168" fontId="8" fillId="8" borderId="99" xfId="0" applyNumberFormat="1" applyFont="1" applyFill="1" applyBorder="1" applyAlignment="1">
      <alignment horizontal="center" vertical="center"/>
    </xf>
    <xf numFmtId="168" fontId="8" fillId="8" borderId="100" xfId="0" applyNumberFormat="1" applyFont="1" applyFill="1" applyBorder="1" applyAlignment="1">
      <alignment horizontal="center" vertical="center"/>
    </xf>
    <xf numFmtId="168" fontId="8" fillId="8" borderId="101" xfId="0" applyNumberFormat="1" applyFont="1" applyFill="1" applyBorder="1" applyAlignment="1">
      <alignment horizontal="center" vertical="center"/>
    </xf>
    <xf numFmtId="168" fontId="8" fillId="8" borderId="102" xfId="0" applyNumberFormat="1" applyFont="1" applyFill="1" applyBorder="1" applyAlignment="1">
      <alignment horizontal="center" vertical="center"/>
    </xf>
    <xf numFmtId="168" fontId="20" fillId="8" borderId="103" xfId="0" applyNumberFormat="1" applyFont="1" applyFill="1" applyBorder="1" applyAlignment="1">
      <alignment horizontal="center" vertical="center"/>
    </xf>
    <xf numFmtId="168" fontId="20" fillId="8" borderId="84" xfId="0" applyNumberFormat="1" applyFont="1" applyFill="1" applyBorder="1" applyAlignment="1">
      <alignment horizontal="center" vertical="center"/>
    </xf>
    <xf numFmtId="168" fontId="20" fillId="8" borderId="104" xfId="0" applyNumberFormat="1" applyFont="1" applyFill="1" applyBorder="1" applyAlignment="1">
      <alignment horizontal="center" vertical="center"/>
    </xf>
    <xf numFmtId="168" fontId="2" fillId="8" borderId="80" xfId="0" applyNumberFormat="1" applyFont="1" applyFill="1" applyBorder="1" applyAlignment="1">
      <alignment horizontal="center" vertical="center"/>
    </xf>
    <xf numFmtId="168" fontId="2" fillId="8" borderId="81" xfId="0" applyNumberFormat="1" applyFont="1" applyFill="1" applyBorder="1" applyAlignment="1">
      <alignment horizontal="center" vertical="center"/>
    </xf>
    <xf numFmtId="168" fontId="2" fillId="8" borderId="82" xfId="0" applyNumberFormat="1" applyFont="1" applyFill="1" applyBorder="1" applyAlignment="1">
      <alignment horizontal="center" vertical="center"/>
    </xf>
    <xf numFmtId="167" fontId="21" fillId="8" borderId="74" xfId="0" applyNumberFormat="1" applyFont="1" applyFill="1" applyBorder="1" applyAlignment="1">
      <alignment horizontal="center" vertical="center"/>
    </xf>
    <xf numFmtId="167" fontId="8" fillId="8" borderId="77" xfId="0" applyNumberFormat="1" applyFont="1" applyFill="1" applyBorder="1" applyAlignment="1">
      <alignment horizontal="center" vertical="center"/>
    </xf>
    <xf numFmtId="167" fontId="8" fillId="8" borderId="78" xfId="0" applyNumberFormat="1" applyFont="1" applyFill="1" applyBorder="1" applyAlignment="1">
      <alignment horizontal="center" vertical="center"/>
    </xf>
    <xf numFmtId="167" fontId="8" fillId="8" borderId="79" xfId="0" applyNumberFormat="1" applyFont="1" applyFill="1" applyBorder="1" applyAlignment="1">
      <alignment horizontal="center" vertical="center"/>
    </xf>
    <xf numFmtId="167" fontId="8" fillId="8" borderId="80" xfId="0" applyNumberFormat="1" applyFont="1" applyFill="1" applyBorder="1" applyAlignment="1">
      <alignment horizontal="center" vertical="center"/>
    </xf>
    <xf numFmtId="167" fontId="8" fillId="8" borderId="81" xfId="0" applyNumberFormat="1" applyFont="1" applyFill="1" applyBorder="1" applyAlignment="1">
      <alignment horizontal="center" vertical="center"/>
    </xf>
    <xf numFmtId="167" fontId="8" fillId="8" borderId="82" xfId="0" applyNumberFormat="1" applyFont="1" applyFill="1" applyBorder="1" applyAlignment="1">
      <alignment horizontal="center" vertical="center"/>
    </xf>
    <xf numFmtId="167" fontId="8" fillId="8" borderId="83" xfId="0" applyNumberFormat="1" applyFont="1" applyFill="1" applyBorder="1" applyAlignment="1">
      <alignment horizontal="center" vertical="center"/>
    </xf>
    <xf numFmtId="167" fontId="8" fillId="8" borderId="84" xfId="0" applyNumberFormat="1" applyFont="1" applyFill="1" applyBorder="1" applyAlignment="1">
      <alignment horizontal="center" vertical="center"/>
    </xf>
    <xf numFmtId="167" fontId="8" fillId="8" borderId="85" xfId="0" applyNumberFormat="1" applyFont="1" applyFill="1" applyBorder="1" applyAlignment="1">
      <alignment horizontal="center" vertical="center"/>
    </xf>
    <xf numFmtId="167" fontId="8" fillId="8" borderId="86" xfId="0" applyNumberFormat="1" applyFont="1" applyFill="1" applyBorder="1" applyAlignment="1">
      <alignment horizontal="center" vertical="center"/>
    </xf>
    <xf numFmtId="167" fontId="8" fillId="8" borderId="87" xfId="0" applyNumberFormat="1" applyFont="1" applyFill="1" applyBorder="1" applyAlignment="1">
      <alignment horizontal="center" vertical="center"/>
    </xf>
    <xf numFmtId="167" fontId="22" fillId="8" borderId="86" xfId="0" applyNumberFormat="1" applyFont="1" applyFill="1" applyBorder="1" applyAlignment="1">
      <alignment horizontal="center" vertical="center"/>
    </xf>
    <xf numFmtId="167" fontId="22" fillId="8" borderId="78" xfId="0" applyNumberFormat="1" applyFont="1" applyFill="1" applyBorder="1" applyAlignment="1">
      <alignment horizontal="center" vertical="center"/>
    </xf>
    <xf numFmtId="167" fontId="22" fillId="8" borderId="87" xfId="0" applyNumberFormat="1" applyFont="1" applyFill="1" applyBorder="1" applyAlignment="1">
      <alignment horizontal="center" vertical="center"/>
    </xf>
    <xf numFmtId="167" fontId="8" fillId="8" borderId="88" xfId="0" applyNumberFormat="1" applyFont="1" applyFill="1" applyBorder="1" applyAlignment="1">
      <alignment horizontal="center" vertical="center"/>
    </xf>
    <xf numFmtId="167" fontId="8" fillId="8" borderId="89" xfId="0" applyNumberFormat="1" applyFont="1" applyFill="1" applyBorder="1" applyAlignment="1">
      <alignment horizontal="center" vertical="center"/>
    </xf>
    <xf numFmtId="167" fontId="8" fillId="8" borderId="90" xfId="0" applyNumberFormat="1" applyFont="1" applyFill="1" applyBorder="1" applyAlignment="1">
      <alignment horizontal="center" vertical="center"/>
    </xf>
    <xf numFmtId="167" fontId="8" fillId="8" borderId="91" xfId="0" applyNumberFormat="1" applyFont="1" applyFill="1" applyBorder="1" applyAlignment="1">
      <alignment horizontal="center" vertical="center"/>
    </xf>
    <xf numFmtId="167" fontId="8" fillId="8" borderId="92" xfId="0" applyNumberFormat="1" applyFont="1" applyFill="1" applyBorder="1" applyAlignment="1">
      <alignment horizontal="center" vertical="center"/>
    </xf>
    <xf numFmtId="167" fontId="8" fillId="8" borderId="93" xfId="0" applyNumberFormat="1" applyFont="1" applyFill="1" applyBorder="1" applyAlignment="1">
      <alignment horizontal="center" vertical="center"/>
    </xf>
    <xf numFmtId="167" fontId="8" fillId="8" borderId="94" xfId="0" applyNumberFormat="1" applyFont="1" applyFill="1" applyBorder="1" applyAlignment="1">
      <alignment horizontal="center" vertical="center"/>
    </xf>
    <xf numFmtId="167" fontId="8" fillId="8" borderId="95" xfId="0" applyNumberFormat="1" applyFont="1" applyFill="1" applyBorder="1" applyAlignment="1">
      <alignment horizontal="center" vertical="center"/>
    </xf>
    <xf numFmtId="167" fontId="8" fillId="8" borderId="96" xfId="0" applyNumberFormat="1" applyFont="1" applyFill="1" applyBorder="1" applyAlignment="1">
      <alignment horizontal="center" vertical="center"/>
    </xf>
    <xf numFmtId="167" fontId="8" fillId="8" borderId="97" xfId="0" applyNumberFormat="1" applyFont="1" applyFill="1" applyBorder="1" applyAlignment="1">
      <alignment horizontal="center" vertical="center"/>
    </xf>
    <xf numFmtId="167" fontId="8" fillId="8" borderId="98" xfId="0" applyNumberFormat="1" applyFont="1" applyFill="1" applyBorder="1" applyAlignment="1">
      <alignment horizontal="center" vertical="center"/>
    </xf>
    <xf numFmtId="167" fontId="8" fillId="8" borderId="99" xfId="0" applyNumberFormat="1" applyFont="1" applyFill="1" applyBorder="1" applyAlignment="1">
      <alignment horizontal="center" vertical="center"/>
    </xf>
    <xf numFmtId="167" fontId="8" fillId="8" borderId="100" xfId="0" applyNumberFormat="1" applyFont="1" applyFill="1" applyBorder="1" applyAlignment="1">
      <alignment horizontal="center" vertical="center"/>
    </xf>
    <xf numFmtId="167" fontId="8" fillId="8" borderId="101" xfId="0" applyNumberFormat="1" applyFont="1" applyFill="1" applyBorder="1" applyAlignment="1">
      <alignment horizontal="center" vertical="center"/>
    </xf>
    <xf numFmtId="167" fontId="8" fillId="8" borderId="102" xfId="0" applyNumberFormat="1" applyFont="1" applyFill="1" applyBorder="1" applyAlignment="1">
      <alignment horizontal="center" vertical="center"/>
    </xf>
    <xf numFmtId="167" fontId="20" fillId="8" borderId="103" xfId="0" applyNumberFormat="1" applyFont="1" applyFill="1" applyBorder="1" applyAlignment="1">
      <alignment horizontal="center" vertical="center"/>
    </xf>
    <xf numFmtId="167" fontId="20" fillId="8" borderId="84" xfId="0" applyNumberFormat="1" applyFont="1" applyFill="1" applyBorder="1" applyAlignment="1">
      <alignment horizontal="center" vertical="center"/>
    </xf>
    <xf numFmtId="167" fontId="20" fillId="8" borderId="104" xfId="0" applyNumberFormat="1" applyFont="1" applyFill="1" applyBorder="1" applyAlignment="1">
      <alignment horizontal="center" vertical="center"/>
    </xf>
    <xf numFmtId="167" fontId="2" fillId="8" borderId="80" xfId="0" applyNumberFormat="1" applyFont="1" applyFill="1" applyBorder="1" applyAlignment="1">
      <alignment horizontal="center" vertical="center"/>
    </xf>
    <xf numFmtId="167" fontId="2" fillId="8" borderId="81" xfId="0" applyNumberFormat="1" applyFont="1" applyFill="1" applyBorder="1" applyAlignment="1">
      <alignment horizontal="center" vertical="center"/>
    </xf>
    <xf numFmtId="167" fontId="2" fillId="8" borderId="82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2" fillId="5" borderId="73" xfId="0" applyNumberFormat="1" applyFont="1" applyFill="1" applyBorder="1" applyAlignment="1">
      <alignment horizontal="center" vertical="justify" wrapText="1"/>
    </xf>
    <xf numFmtId="168" fontId="4" fillId="3" borderId="2" xfId="0" applyNumberFormat="1" applyFont="1" applyFill="1" applyBorder="1" applyAlignment="1">
      <alignment horizontal="center" vertical="center"/>
    </xf>
    <xf numFmtId="168" fontId="4" fillId="3" borderId="2" xfId="0" applyNumberFormat="1" applyFont="1" applyFill="1" applyBorder="1" applyAlignment="1">
      <alignment horizontal="center" vertical="center" wrapText="1"/>
    </xf>
    <xf numFmtId="168" fontId="2" fillId="3" borderId="2" xfId="0" applyNumberFormat="1" applyFont="1" applyFill="1" applyBorder="1" applyAlignment="1">
      <alignment horizontal="center" vertical="center" wrapText="1"/>
    </xf>
    <xf numFmtId="167" fontId="2" fillId="3" borderId="2" xfId="1" applyNumberFormat="1" applyFont="1" applyFill="1" applyBorder="1" applyAlignment="1">
      <alignment horizontal="center" vertical="center" wrapText="1"/>
    </xf>
    <xf numFmtId="167" fontId="4" fillId="15" borderId="2" xfId="0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center" vertical="center"/>
    </xf>
    <xf numFmtId="168" fontId="6" fillId="9" borderId="2" xfId="0" applyNumberFormat="1" applyFont="1" applyFill="1" applyBorder="1" applyAlignment="1">
      <alignment horizontal="center" vertical="center"/>
    </xf>
    <xf numFmtId="168" fontId="2" fillId="3" borderId="2" xfId="0" applyNumberFormat="1" applyFont="1" applyFill="1" applyBorder="1" applyAlignment="1">
      <alignment horizontal="left" vertical="center" wrapText="1"/>
    </xf>
    <xf numFmtId="169" fontId="4" fillId="3" borderId="25" xfId="0" applyNumberFormat="1" applyFont="1" applyFill="1" applyBorder="1" applyAlignment="1">
      <alignment vertical="center"/>
    </xf>
    <xf numFmtId="168" fontId="21" fillId="0" borderId="42" xfId="0" applyNumberFormat="1" applyFont="1" applyBorder="1" applyAlignment="1">
      <alignment horizontal="center" vertical="center"/>
    </xf>
    <xf numFmtId="168" fontId="8" fillId="0" borderId="46" xfId="0" applyNumberFormat="1" applyFont="1" applyBorder="1" applyAlignment="1">
      <alignment horizontal="center" vertical="center"/>
    </xf>
    <xf numFmtId="168" fontId="22" fillId="0" borderId="50" xfId="0" applyNumberFormat="1" applyFont="1" applyBorder="1" applyAlignment="1">
      <alignment horizontal="center" vertical="center"/>
    </xf>
    <xf numFmtId="170" fontId="0" fillId="0" borderId="0" xfId="10" applyNumberFormat="1" applyFont="1" applyFill="1" applyBorder="1"/>
    <xf numFmtId="43" fontId="14" fillId="0" borderId="0" xfId="7" applyFont="1" applyFill="1" applyBorder="1"/>
    <xf numFmtId="167" fontId="5" fillId="16" borderId="2" xfId="0" applyNumberFormat="1" applyFont="1" applyFill="1" applyBorder="1" applyAlignment="1">
      <alignment horizontal="center" vertical="center"/>
    </xf>
    <xf numFmtId="10" fontId="5" fillId="16" borderId="2" xfId="0" applyNumberFormat="1" applyFont="1" applyFill="1" applyBorder="1" applyAlignment="1">
      <alignment horizontal="center" vertical="center"/>
    </xf>
    <xf numFmtId="168" fontId="5" fillId="16" borderId="2" xfId="0" applyNumberFormat="1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left" vertical="center" indent="1"/>
    </xf>
    <xf numFmtId="169" fontId="5" fillId="16" borderId="2" xfId="0" applyNumberFormat="1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left" vertical="center" wrapText="1" indent="1"/>
    </xf>
    <xf numFmtId="168" fontId="6" fillId="16" borderId="2" xfId="0" applyNumberFormat="1" applyFont="1" applyFill="1" applyBorder="1" applyAlignment="1">
      <alignment horizontal="center" vertical="center"/>
    </xf>
    <xf numFmtId="167" fontId="6" fillId="16" borderId="2" xfId="0" applyNumberFormat="1" applyFont="1" applyFill="1" applyBorder="1" applyAlignment="1">
      <alignment horizontal="center" vertical="center"/>
    </xf>
    <xf numFmtId="10" fontId="6" fillId="16" borderId="2" xfId="2" applyNumberFormat="1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left" vertical="center" indent="1"/>
    </xf>
    <xf numFmtId="169" fontId="6" fillId="16" borderId="2" xfId="1" applyNumberFormat="1" applyFont="1" applyFill="1" applyBorder="1" applyAlignment="1">
      <alignment horizontal="center" vertical="center"/>
    </xf>
    <xf numFmtId="14" fontId="6" fillId="16" borderId="3" xfId="0" applyNumberFormat="1" applyFont="1" applyFill="1" applyBorder="1" applyAlignment="1">
      <alignment horizontal="center" vertical="center"/>
    </xf>
    <xf numFmtId="14" fontId="6" fillId="16" borderId="2" xfId="0" applyNumberFormat="1" applyFont="1" applyFill="1" applyBorder="1" applyAlignment="1">
      <alignment horizontal="center" vertical="center"/>
    </xf>
    <xf numFmtId="0" fontId="6" fillId="16" borderId="39" xfId="0" applyFont="1" applyFill="1" applyBorder="1" applyAlignment="1">
      <alignment horizontal="left" vertical="center" indent="1"/>
    </xf>
    <xf numFmtId="14" fontId="6" fillId="16" borderId="5" xfId="0" applyNumberFormat="1" applyFont="1" applyFill="1" applyBorder="1" applyAlignment="1">
      <alignment horizontal="center" vertical="center"/>
    </xf>
    <xf numFmtId="14" fontId="6" fillId="16" borderId="39" xfId="0" applyNumberFormat="1" applyFont="1" applyFill="1" applyBorder="1" applyAlignment="1">
      <alignment horizontal="center" vertical="center"/>
    </xf>
    <xf numFmtId="14" fontId="6" fillId="16" borderId="4" xfId="0" applyNumberFormat="1" applyFont="1" applyFill="1" applyBorder="1" applyAlignment="1">
      <alignment horizontal="center" vertical="center"/>
    </xf>
    <xf numFmtId="14" fontId="6" fillId="16" borderId="3" xfId="0" applyNumberFormat="1" applyFont="1" applyFill="1" applyBorder="1" applyAlignment="1">
      <alignment horizontal="center" vertical="center" wrapText="1"/>
    </xf>
    <xf numFmtId="14" fontId="6" fillId="16" borderId="2" xfId="0" applyNumberFormat="1" applyFont="1" applyFill="1" applyBorder="1" applyAlignment="1">
      <alignment horizontal="center" vertical="center" wrapText="1"/>
    </xf>
    <xf numFmtId="9" fontId="6" fillId="16" borderId="2" xfId="2" applyFont="1" applyFill="1" applyBorder="1" applyAlignment="1">
      <alignment horizontal="center" vertical="center" wrapText="1"/>
    </xf>
    <xf numFmtId="0" fontId="6" fillId="16" borderId="106" xfId="0" applyFont="1" applyFill="1" applyBorder="1" applyAlignment="1">
      <alignment horizontal="left" vertical="center" indent="1"/>
    </xf>
    <xf numFmtId="168" fontId="5" fillId="16" borderId="107" xfId="0" applyNumberFormat="1" applyFont="1" applyFill="1" applyBorder="1" applyAlignment="1">
      <alignment horizontal="center" vertical="center"/>
    </xf>
    <xf numFmtId="167" fontId="5" fillId="16" borderId="107" xfId="0" applyNumberFormat="1" applyFont="1" applyFill="1" applyBorder="1" applyAlignment="1">
      <alignment horizontal="center" vertical="center"/>
    </xf>
    <xf numFmtId="169" fontId="5" fillId="16" borderId="107" xfId="0" applyNumberFormat="1" applyFont="1" applyFill="1" applyBorder="1" applyAlignment="1">
      <alignment horizontal="center" vertical="center"/>
    </xf>
    <xf numFmtId="0" fontId="6" fillId="16" borderId="108" xfId="0" applyFont="1" applyFill="1" applyBorder="1" applyAlignment="1">
      <alignment horizontal="left" vertical="center" wrapText="1" indent="1"/>
    </xf>
    <xf numFmtId="168" fontId="6" fillId="16" borderId="109" xfId="0" applyNumberFormat="1" applyFont="1" applyFill="1" applyBorder="1" applyAlignment="1">
      <alignment horizontal="center" vertical="center"/>
    </xf>
    <xf numFmtId="167" fontId="6" fillId="16" borderId="109" xfId="0" applyNumberFormat="1" applyFont="1" applyFill="1" applyBorder="1" applyAlignment="1">
      <alignment horizontal="center" vertical="center"/>
    </xf>
    <xf numFmtId="169" fontId="6" fillId="16" borderId="108" xfId="0" applyNumberFormat="1" applyFont="1" applyFill="1" applyBorder="1" applyAlignment="1">
      <alignment horizontal="center" vertical="center"/>
    </xf>
    <xf numFmtId="0" fontId="5" fillId="16" borderId="108" xfId="0" applyFont="1" applyFill="1" applyBorder="1" applyAlignment="1">
      <alignment horizontal="left" vertical="center" indent="1"/>
    </xf>
    <xf numFmtId="168" fontId="5" fillId="16" borderId="109" xfId="0" applyNumberFormat="1" applyFont="1" applyFill="1" applyBorder="1" applyAlignment="1">
      <alignment horizontal="center" vertical="center"/>
    </xf>
    <xf numFmtId="167" fontId="5" fillId="16" borderId="109" xfId="0" applyNumberFormat="1" applyFont="1" applyFill="1" applyBorder="1" applyAlignment="1">
      <alignment horizontal="center" vertical="center"/>
    </xf>
    <xf numFmtId="169" fontId="5" fillId="16" borderId="108" xfId="0" applyNumberFormat="1" applyFont="1" applyFill="1" applyBorder="1" applyAlignment="1">
      <alignment horizontal="center" vertical="center"/>
    </xf>
    <xf numFmtId="0" fontId="5" fillId="16" borderId="108" xfId="0" applyFont="1" applyFill="1" applyBorder="1" applyAlignment="1">
      <alignment horizontal="left" vertical="center" wrapText="1" indent="1"/>
    </xf>
    <xf numFmtId="0" fontId="4" fillId="3" borderId="110" xfId="0" applyFont="1" applyFill="1" applyBorder="1" applyAlignment="1">
      <alignment horizontal="left" vertical="center" wrapText="1" indent="1"/>
    </xf>
    <xf numFmtId="168" fontId="8" fillId="3" borderId="111" xfId="0" applyNumberFormat="1" applyFont="1" applyFill="1" applyBorder="1" applyAlignment="1">
      <alignment horizontal="center" vertical="center"/>
    </xf>
    <xf numFmtId="167" fontId="8" fillId="3" borderId="111" xfId="0" applyNumberFormat="1" applyFont="1" applyFill="1" applyBorder="1" applyAlignment="1">
      <alignment horizontal="center" vertical="center"/>
    </xf>
    <xf numFmtId="169" fontId="8" fillId="3" borderId="111" xfId="0" applyNumberFormat="1" applyFont="1" applyFill="1" applyBorder="1" applyAlignment="1">
      <alignment horizontal="center" vertical="center"/>
    </xf>
    <xf numFmtId="0" fontId="5" fillId="16" borderId="112" xfId="0" applyFont="1" applyFill="1" applyBorder="1" applyAlignment="1">
      <alignment horizontal="left" vertical="center" indent="1"/>
    </xf>
    <xf numFmtId="168" fontId="5" fillId="16" borderId="113" xfId="0" applyNumberFormat="1" applyFont="1" applyFill="1" applyBorder="1" applyAlignment="1">
      <alignment horizontal="center" vertical="center"/>
    </xf>
    <xf numFmtId="0" fontId="4" fillId="3" borderId="114" xfId="0" applyFont="1" applyFill="1" applyBorder="1" applyAlignment="1">
      <alignment horizontal="left" vertical="center" indent="1"/>
    </xf>
    <xf numFmtId="168" fontId="8" fillId="3" borderId="115" xfId="0" applyNumberFormat="1" applyFont="1" applyFill="1" applyBorder="1" applyAlignment="1">
      <alignment horizontal="center" vertical="center"/>
    </xf>
    <xf numFmtId="167" fontId="8" fillId="3" borderId="115" xfId="0" applyNumberFormat="1" applyFont="1" applyFill="1" applyBorder="1" applyAlignment="1">
      <alignment horizontal="center" vertical="center"/>
    </xf>
    <xf numFmtId="169" fontId="8" fillId="3" borderId="115" xfId="0" applyNumberFormat="1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left" vertical="center" indent="1"/>
    </xf>
    <xf numFmtId="0" fontId="6" fillId="16" borderId="116" xfId="0" applyFont="1" applyFill="1" applyBorder="1" applyAlignment="1">
      <alignment horizontal="left" vertical="center" indent="1"/>
    </xf>
    <xf numFmtId="168" fontId="6" fillId="16" borderId="25" xfId="0" applyNumberFormat="1" applyFont="1" applyFill="1" applyBorder="1" applyAlignment="1">
      <alignment horizontal="center" vertical="center"/>
    </xf>
    <xf numFmtId="167" fontId="6" fillId="16" borderId="25" xfId="0" applyNumberFormat="1" applyFont="1" applyFill="1" applyBorder="1" applyAlignment="1">
      <alignment horizontal="center" vertical="center"/>
    </xf>
    <xf numFmtId="169" fontId="6" fillId="16" borderId="25" xfId="0" applyNumberFormat="1" applyFont="1" applyFill="1" applyBorder="1" applyAlignment="1">
      <alignment horizontal="center" vertical="center"/>
    </xf>
    <xf numFmtId="0" fontId="6" fillId="16" borderId="117" xfId="0" applyFont="1" applyFill="1" applyBorder="1" applyAlignment="1">
      <alignment horizontal="left" vertical="center" indent="1"/>
    </xf>
    <xf numFmtId="168" fontId="6" fillId="16" borderId="26" xfId="0" applyNumberFormat="1" applyFont="1" applyFill="1" applyBorder="1" applyAlignment="1">
      <alignment horizontal="center" vertical="center"/>
    </xf>
    <xf numFmtId="167" fontId="6" fillId="16" borderId="118" xfId="0" applyNumberFormat="1" applyFont="1" applyFill="1" applyBorder="1" applyAlignment="1">
      <alignment horizontal="center" vertical="center"/>
    </xf>
    <xf numFmtId="169" fontId="6" fillId="16" borderId="118" xfId="0" applyNumberFormat="1" applyFont="1" applyFill="1" applyBorder="1" applyAlignment="1">
      <alignment horizontal="center" vertical="center"/>
    </xf>
    <xf numFmtId="0" fontId="6" fillId="16" borderId="112" xfId="0" applyFont="1" applyFill="1" applyBorder="1" applyAlignment="1">
      <alignment horizontal="left" vertical="center" indent="1"/>
    </xf>
    <xf numFmtId="168" fontId="6" fillId="16" borderId="112" xfId="0" applyNumberFormat="1" applyFont="1" applyFill="1" applyBorder="1" applyAlignment="1">
      <alignment horizontal="center" vertical="center"/>
    </xf>
    <xf numFmtId="167" fontId="6" fillId="16" borderId="112" xfId="0" applyNumberFormat="1" applyFont="1" applyFill="1" applyBorder="1" applyAlignment="1">
      <alignment horizontal="center" vertical="center"/>
    </xf>
    <xf numFmtId="169" fontId="6" fillId="16" borderId="112" xfId="0" applyNumberFormat="1" applyFont="1" applyFill="1" applyBorder="1" applyAlignment="1">
      <alignment horizontal="center" vertical="center"/>
    </xf>
    <xf numFmtId="0" fontId="4" fillId="3" borderId="114" xfId="0" applyFont="1" applyFill="1" applyBorder="1" applyAlignment="1">
      <alignment horizontal="left" vertical="center" wrapText="1" indent="1"/>
    </xf>
    <xf numFmtId="0" fontId="6" fillId="16" borderId="119" xfId="0" applyFont="1" applyFill="1" applyBorder="1" applyAlignment="1">
      <alignment horizontal="left" vertical="center" indent="1"/>
    </xf>
    <xf numFmtId="168" fontId="6" fillId="16" borderId="13" xfId="0" applyNumberFormat="1" applyFont="1" applyFill="1" applyBorder="1" applyAlignment="1">
      <alignment horizontal="center" vertical="center"/>
    </xf>
    <xf numFmtId="167" fontId="6" fillId="16" borderId="13" xfId="0" applyNumberFormat="1" applyFont="1" applyFill="1" applyBorder="1" applyAlignment="1">
      <alignment horizontal="center" vertical="center"/>
    </xf>
    <xf numFmtId="169" fontId="6" fillId="16" borderId="13" xfId="0" applyNumberFormat="1" applyFont="1" applyFill="1" applyBorder="1" applyAlignment="1">
      <alignment horizontal="center" vertical="center"/>
    </xf>
    <xf numFmtId="0" fontId="6" fillId="16" borderId="120" xfId="0" applyFont="1" applyFill="1" applyBorder="1" applyAlignment="1">
      <alignment horizontal="left" vertical="center" indent="1"/>
    </xf>
    <xf numFmtId="168" fontId="6" fillId="16" borderId="17" xfId="0" applyNumberFormat="1" applyFont="1" applyFill="1" applyBorder="1" applyAlignment="1">
      <alignment horizontal="center" vertical="center"/>
    </xf>
    <xf numFmtId="167" fontId="6" fillId="16" borderId="17" xfId="0" applyNumberFormat="1" applyFont="1" applyFill="1" applyBorder="1" applyAlignment="1">
      <alignment horizontal="center" vertical="center"/>
    </xf>
    <xf numFmtId="169" fontId="6" fillId="16" borderId="17" xfId="0" applyNumberFormat="1" applyFont="1" applyFill="1" applyBorder="1" applyAlignment="1">
      <alignment horizontal="center" vertical="center"/>
    </xf>
    <xf numFmtId="0" fontId="5" fillId="16" borderId="120" xfId="0" applyFont="1" applyFill="1" applyBorder="1" applyAlignment="1">
      <alignment horizontal="left" vertical="center" indent="1"/>
    </xf>
    <xf numFmtId="168" fontId="5" fillId="16" borderId="17" xfId="0" applyNumberFormat="1" applyFont="1" applyFill="1" applyBorder="1" applyAlignment="1">
      <alignment horizontal="center" vertical="center"/>
    </xf>
    <xf numFmtId="167" fontId="5" fillId="16" borderId="17" xfId="0" applyNumberFormat="1" applyFont="1" applyFill="1" applyBorder="1" applyAlignment="1">
      <alignment horizontal="center" vertical="center"/>
    </xf>
    <xf numFmtId="169" fontId="5" fillId="16" borderId="17" xfId="0" applyNumberFormat="1" applyFont="1" applyFill="1" applyBorder="1" applyAlignment="1">
      <alignment horizontal="center" vertical="center"/>
    </xf>
    <xf numFmtId="0" fontId="5" fillId="16" borderId="121" xfId="0" applyFont="1" applyFill="1" applyBorder="1" applyAlignment="1">
      <alignment horizontal="left" vertical="center" indent="1"/>
    </xf>
    <xf numFmtId="168" fontId="5" fillId="16" borderId="24" xfId="0" applyNumberFormat="1" applyFont="1" applyFill="1" applyBorder="1" applyAlignment="1">
      <alignment horizontal="center" vertical="center"/>
    </xf>
    <xf numFmtId="167" fontId="5" fillId="16" borderId="24" xfId="0" applyNumberFormat="1" applyFont="1" applyFill="1" applyBorder="1" applyAlignment="1">
      <alignment horizontal="center" vertical="center"/>
    </xf>
    <xf numFmtId="169" fontId="5" fillId="16" borderId="24" xfId="0" applyNumberFormat="1" applyFont="1" applyFill="1" applyBorder="1" applyAlignment="1">
      <alignment horizontal="center" vertical="center"/>
    </xf>
    <xf numFmtId="168" fontId="5" fillId="16" borderId="108" xfId="0" applyNumberFormat="1" applyFont="1" applyFill="1" applyBorder="1" applyAlignment="1">
      <alignment horizontal="center" vertical="center"/>
    </xf>
    <xf numFmtId="167" fontId="5" fillId="16" borderId="108" xfId="0" applyNumberFormat="1" applyFont="1" applyFill="1" applyBorder="1" applyAlignment="1">
      <alignment horizontal="center" vertical="center"/>
    </xf>
    <xf numFmtId="168" fontId="6" fillId="16" borderId="107" xfId="0" applyNumberFormat="1" applyFont="1" applyFill="1" applyBorder="1" applyAlignment="1">
      <alignment horizontal="left" vertical="center"/>
    </xf>
    <xf numFmtId="168" fontId="6" fillId="16" borderId="122" xfId="0" applyNumberFormat="1" applyFont="1" applyFill="1" applyBorder="1" applyAlignment="1">
      <alignment horizontal="left" vertical="center"/>
    </xf>
    <xf numFmtId="168" fontId="6" fillId="16" borderId="122" xfId="0" applyNumberFormat="1" applyFont="1" applyFill="1" applyBorder="1" applyAlignment="1">
      <alignment horizontal="center" vertical="center"/>
    </xf>
    <xf numFmtId="167" fontId="6" fillId="16" borderId="122" xfId="0" applyNumberFormat="1" applyFont="1" applyFill="1" applyBorder="1" applyAlignment="1">
      <alignment horizontal="center" vertical="center"/>
    </xf>
    <xf numFmtId="0" fontId="6" fillId="16" borderId="107" xfId="0" applyFont="1" applyFill="1" applyBorder="1" applyAlignment="1">
      <alignment horizontal="left" vertical="center" indent="1"/>
    </xf>
    <xf numFmtId="169" fontId="6" fillId="16" borderId="122" xfId="0" applyNumberFormat="1" applyFont="1" applyFill="1" applyBorder="1" applyAlignment="1">
      <alignment horizontal="center" vertical="center"/>
    </xf>
    <xf numFmtId="0" fontId="6" fillId="16" borderId="123" xfId="0" applyFont="1" applyFill="1" applyBorder="1" applyAlignment="1">
      <alignment horizontal="left" vertical="center" indent="1"/>
    </xf>
    <xf numFmtId="0" fontId="6" fillId="16" borderId="124" xfId="0" applyFont="1" applyFill="1" applyBorder="1" applyAlignment="1">
      <alignment horizontal="left" vertical="center" indent="1"/>
    </xf>
    <xf numFmtId="168" fontId="6" fillId="16" borderId="124" xfId="0" applyNumberFormat="1" applyFont="1" applyFill="1" applyBorder="1" applyAlignment="1">
      <alignment horizontal="center" vertical="center"/>
    </xf>
    <xf numFmtId="167" fontId="6" fillId="16" borderId="124" xfId="0" applyNumberFormat="1" applyFont="1" applyFill="1" applyBorder="1" applyAlignment="1">
      <alignment horizontal="center" vertical="center"/>
    </xf>
    <xf numFmtId="0" fontId="6" fillId="16" borderId="125" xfId="0" applyFont="1" applyFill="1" applyBorder="1" applyAlignment="1">
      <alignment horizontal="left" vertical="center" indent="1"/>
    </xf>
    <xf numFmtId="169" fontId="6" fillId="16" borderId="124" xfId="0" applyNumberFormat="1" applyFont="1" applyFill="1" applyBorder="1" applyAlignment="1">
      <alignment horizontal="center" vertical="center"/>
    </xf>
    <xf numFmtId="10" fontId="4" fillId="17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9" fontId="4" fillId="7" borderId="2" xfId="0" applyNumberFormat="1" applyFont="1" applyFill="1" applyBorder="1" applyAlignment="1">
      <alignment horizontal="left" vertical="center" indent="1"/>
    </xf>
    <xf numFmtId="49" fontId="4" fillId="3" borderId="2" xfId="0" applyNumberFormat="1" applyFont="1" applyFill="1" applyBorder="1" applyAlignment="1">
      <alignment horizontal="left" vertical="center" wrapText="1" indent="1"/>
    </xf>
    <xf numFmtId="10" fontId="4" fillId="7" borderId="2" xfId="0" applyNumberFormat="1" applyFont="1" applyFill="1" applyBorder="1" applyAlignment="1">
      <alignment horizontal="right" vertical="center" wrapText="1"/>
    </xf>
    <xf numFmtId="0" fontId="6" fillId="2" borderId="39" xfId="0" applyFont="1" applyFill="1" applyBorder="1" applyAlignment="1">
      <alignment horizontal="left" vertical="center" indent="1"/>
    </xf>
    <xf numFmtId="0" fontId="24" fillId="7" borderId="2" xfId="0" applyFont="1" applyFill="1" applyBorder="1" applyAlignment="1">
      <alignment horizontal="left" vertical="center" indent="1"/>
    </xf>
    <xf numFmtId="0" fontId="25" fillId="0" borderId="0" xfId="0" applyFont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 vertical="justify" wrapText="1"/>
    </xf>
    <xf numFmtId="0" fontId="14" fillId="8" borderId="0" xfId="5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169" fontId="5" fillId="2" borderId="3" xfId="1" applyNumberFormat="1" applyFont="1" applyFill="1" applyBorder="1" applyAlignment="1">
      <alignment horizontal="center" vertical="center"/>
    </xf>
    <xf numFmtId="169" fontId="5" fillId="2" borderId="4" xfId="1" applyNumberFormat="1" applyFont="1" applyFill="1" applyBorder="1" applyAlignment="1">
      <alignment horizontal="center" vertical="center"/>
    </xf>
    <xf numFmtId="14" fontId="2" fillId="6" borderId="6" xfId="0" applyNumberFormat="1" applyFont="1" applyFill="1" applyBorder="1" applyAlignment="1">
      <alignment horizontal="center" vertical="center"/>
    </xf>
    <xf numFmtId="14" fontId="2" fillId="6" borderId="7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9" fontId="6" fillId="4" borderId="8" xfId="0" applyNumberFormat="1" applyFont="1" applyFill="1" applyBorder="1" applyAlignment="1">
      <alignment horizontal="center" vertical="center"/>
    </xf>
    <xf numFmtId="9" fontId="6" fillId="4" borderId="10" xfId="0" applyNumberFormat="1" applyFont="1" applyFill="1" applyBorder="1" applyAlignment="1">
      <alignment horizontal="center" vertical="center"/>
    </xf>
    <xf numFmtId="167" fontId="5" fillId="2" borderId="3" xfId="1" applyNumberFormat="1" applyFont="1" applyFill="1" applyBorder="1" applyAlignment="1">
      <alignment horizontal="center" vertical="center"/>
    </xf>
    <xf numFmtId="167" fontId="5" fillId="2" borderId="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8" fontId="5" fillId="2" borderId="3" xfId="0" applyNumberFormat="1" applyFont="1" applyFill="1" applyBorder="1" applyAlignment="1">
      <alignment horizontal="center" vertical="center"/>
    </xf>
    <xf numFmtId="168" fontId="5" fillId="2" borderId="4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68" fontId="5" fillId="2" borderId="40" xfId="0" applyNumberFormat="1" applyFont="1" applyFill="1" applyBorder="1" applyAlignment="1">
      <alignment horizontal="center" vertical="center"/>
    </xf>
    <xf numFmtId="2" fontId="6" fillId="4" borderId="105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0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</cellXfs>
  <cellStyles count="11">
    <cellStyle name="Comma" xfId="10" builtinId="3"/>
    <cellStyle name="Comma 2" xfId="7" xr:uid="{810084FB-C55E-462D-BD93-26CC166C7BE3}"/>
    <cellStyle name="Comma 2 2" xfId="8" xr:uid="{D96E3534-35FF-43C0-AC0B-24B4C8C28E21}"/>
    <cellStyle name="Comma 4" xfId="3" xr:uid="{EC8ACF1E-91DD-4AC3-A34C-80C689E2C460}"/>
    <cellStyle name="Comma 9" xfId="9" xr:uid="{6035DA7D-6F14-4ACE-BD86-AA924BE0F595}"/>
    <cellStyle name="Currency" xfId="1" builtinId="4"/>
    <cellStyle name="Normal" xfId="0" builtinId="0"/>
    <cellStyle name="Normal 2" xfId="4" xr:uid="{788EF1EC-ED7B-4FF6-93B4-E5E1DC44EF0D}"/>
    <cellStyle name="Normal 3" xfId="5" xr:uid="{A26F17DF-2237-48AA-94B8-FADCDA791331}"/>
    <cellStyle name="Percent" xfId="2" builtinId="5"/>
    <cellStyle name="Percent 2" xfId="6" xr:uid="{A7E62C8B-7719-41FA-9A02-D35CA460D2F4}"/>
  </cellStyles>
  <dxfs count="0"/>
  <tableStyles count="0" defaultTableStyle="TableStyleMedium2" defaultPivotStyle="PivotStyleLight16"/>
  <colors>
    <mruColors>
      <color rgb="FF015422"/>
      <color rgb="FF7E8E3C"/>
      <color rgb="FFFFCC85"/>
      <color rgb="FF9B8F90"/>
      <color rgb="FF16783C"/>
      <color rgb="FFE5E1DA"/>
      <color rgb="FFDF7C1A"/>
      <color rgb="FFDB7C1A"/>
      <color rgb="FFED7D31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F558-0AB6-4056-AEE1-B585109D60B6}">
  <sheetPr>
    <tabColor rgb="FF16783C"/>
  </sheetPr>
  <dimension ref="A1:F52"/>
  <sheetViews>
    <sheetView tabSelected="1" zoomScaleNormal="100" workbookViewId="0">
      <selection activeCell="H11" sqref="H11"/>
    </sheetView>
  </sheetViews>
  <sheetFormatPr defaultColWidth="8.85546875" defaultRowHeight="12"/>
  <cols>
    <col min="1" max="1" width="57.28515625" style="471" bestFit="1" customWidth="1"/>
    <col min="2" max="5" width="18.85546875" style="4" customWidth="1"/>
    <col min="6" max="6" width="17.28515625" style="4" customWidth="1"/>
    <col min="7" max="10" width="8.85546875" style="4"/>
    <col min="11" max="11" width="174.42578125" style="4" customWidth="1"/>
    <col min="12" max="16384" width="8.85546875" style="4"/>
  </cols>
  <sheetData>
    <row r="1" spans="1:6" s="253" customFormat="1" ht="22.5" customHeight="1">
      <c r="A1" s="478" t="s">
        <v>256</v>
      </c>
      <c r="B1" s="478"/>
      <c r="C1" s="478"/>
      <c r="D1" s="478"/>
      <c r="E1" s="478"/>
      <c r="F1" s="478"/>
    </row>
    <row r="2" spans="1:6" s="253" customFormat="1" ht="22.5" customHeight="1">
      <c r="A2" s="478" t="s">
        <v>257</v>
      </c>
      <c r="B2" s="478"/>
      <c r="C2" s="478"/>
      <c r="D2" s="478"/>
      <c r="E2" s="478"/>
      <c r="F2" s="478"/>
    </row>
    <row r="3" spans="1:6" s="253" customFormat="1" ht="22.5" customHeight="1">
      <c r="A3" s="478" t="s">
        <v>258</v>
      </c>
      <c r="B3" s="478"/>
      <c r="C3" s="478"/>
      <c r="D3" s="478"/>
      <c r="E3" s="478"/>
      <c r="F3" s="478"/>
    </row>
    <row r="4" spans="1:6" s="253" customFormat="1" ht="22.5" customHeight="1">
      <c r="A4" s="478" t="s">
        <v>259</v>
      </c>
      <c r="B4" s="478"/>
      <c r="C4" s="478"/>
      <c r="D4" s="478"/>
      <c r="E4" s="478"/>
      <c r="F4" s="478"/>
    </row>
    <row r="5" spans="1:6" ht="12.75" thickBot="1">
      <c r="A5" s="472"/>
    </row>
    <row r="6" spans="1:6" s="47" customFormat="1" ht="24" customHeight="1" thickTop="1" thickBot="1">
      <c r="A6" s="476" t="s">
        <v>48</v>
      </c>
      <c r="B6" s="272">
        <v>46112</v>
      </c>
      <c r="C6" s="272">
        <v>46022</v>
      </c>
      <c r="D6" s="272">
        <v>46112</v>
      </c>
      <c r="E6" s="272">
        <v>46022</v>
      </c>
      <c r="F6" s="254" t="s">
        <v>0</v>
      </c>
    </row>
    <row r="7" spans="1:6" ht="24" customHeight="1" thickTop="1" thickBot="1">
      <c r="A7" s="16" t="s">
        <v>49</v>
      </c>
      <c r="B7" s="284">
        <v>1415027.5499999989</v>
      </c>
      <c r="C7" s="284">
        <v>1738565.899999999</v>
      </c>
      <c r="D7" s="54">
        <v>277521.68157213443</v>
      </c>
      <c r="E7" s="54">
        <v>340975.50404016615</v>
      </c>
      <c r="F7" s="9">
        <v>-0.1860949590694263</v>
      </c>
    </row>
    <row r="8" spans="1:6" ht="24" customHeight="1" thickTop="1" thickBot="1">
      <c r="A8" s="16" t="s">
        <v>50</v>
      </c>
      <c r="B8" s="284">
        <v>307992699.08917683</v>
      </c>
      <c r="C8" s="284">
        <v>290941063.15834194</v>
      </c>
      <c r="D8" s="54">
        <v>60404938.238247596</v>
      </c>
      <c r="E8" s="8">
        <v>57060693.331439152</v>
      </c>
      <c r="F8" s="9">
        <v>5.8608557161814921E-2</v>
      </c>
    </row>
    <row r="9" spans="1:6" ht="24" customHeight="1" thickTop="1" thickBot="1">
      <c r="A9" s="16" t="s">
        <v>51</v>
      </c>
      <c r="B9" s="284">
        <v>61166.519999995828</v>
      </c>
      <c r="C9" s="284">
        <v>62693.519999995828</v>
      </c>
      <c r="D9" s="54">
        <v>11996.257943044604</v>
      </c>
      <c r="E9" s="8">
        <v>12295.740174157807</v>
      </c>
      <c r="F9" s="9">
        <v>-2.4356584221146008E-2</v>
      </c>
    </row>
    <row r="10" spans="1:6" ht="24" customHeight="1" thickTop="1" thickBot="1">
      <c r="A10" s="44" t="s">
        <v>52</v>
      </c>
      <c r="B10" s="369">
        <v>309468893.15917683</v>
      </c>
      <c r="C10" s="369">
        <v>292742322.5783419</v>
      </c>
      <c r="D10" s="5">
        <v>60694456.177762777</v>
      </c>
      <c r="E10" s="5">
        <v>57413964.575653471</v>
      </c>
      <c r="F10" s="6">
        <v>5.713752092118031E-2</v>
      </c>
    </row>
    <row r="11" spans="1:6" ht="24" customHeight="1" thickTop="1" thickBot="1">
      <c r="A11" s="16" t="s">
        <v>53</v>
      </c>
      <c r="B11" s="284">
        <v>100748636.47282144</v>
      </c>
      <c r="C11" s="284">
        <v>100730038.09884953</v>
      </c>
      <c r="D11" s="54">
        <v>19759283.845771838</v>
      </c>
      <c r="E11" s="8">
        <v>19755636.247518934</v>
      </c>
      <c r="F11" s="9">
        <v>1.8463582783179451E-4</v>
      </c>
    </row>
    <row r="12" spans="1:6" ht="24" customHeight="1" thickTop="1" thickBot="1">
      <c r="A12" s="16" t="s">
        <v>54</v>
      </c>
      <c r="B12" s="284">
        <v>41647185.819999993</v>
      </c>
      <c r="C12" s="284">
        <v>40524976.609999985</v>
      </c>
      <c r="D12" s="54">
        <v>8168036.75766847</v>
      </c>
      <c r="E12" s="8">
        <v>7947943.9495567558</v>
      </c>
      <c r="F12" s="9">
        <v>2.7691791677014587E-2</v>
      </c>
    </row>
    <row r="13" spans="1:6" ht="24" customHeight="1" thickTop="1" thickBot="1">
      <c r="A13" s="16" t="s">
        <v>55</v>
      </c>
      <c r="B13" s="284">
        <v>0</v>
      </c>
      <c r="C13" s="284">
        <v>0</v>
      </c>
      <c r="D13" s="54">
        <v>0</v>
      </c>
      <c r="E13" s="8">
        <v>0</v>
      </c>
      <c r="F13" s="9" t="s">
        <v>149</v>
      </c>
    </row>
    <row r="14" spans="1:6" ht="24" customHeight="1" thickTop="1" thickBot="1">
      <c r="A14" s="16" t="s">
        <v>56</v>
      </c>
      <c r="B14" s="284">
        <v>4437522</v>
      </c>
      <c r="C14" s="284">
        <v>3470277</v>
      </c>
      <c r="D14" s="54">
        <v>870307.13108966814</v>
      </c>
      <c r="E14" s="8">
        <v>680606.61332078138</v>
      </c>
      <c r="F14" s="9">
        <v>0.27872270714989034</v>
      </c>
    </row>
    <row r="15" spans="1:6" ht="24" customHeight="1" thickTop="1" thickBot="1">
      <c r="A15" s="44" t="s">
        <v>57</v>
      </c>
      <c r="B15" s="369">
        <v>146833344.29282144</v>
      </c>
      <c r="C15" s="369">
        <v>144725291.70884952</v>
      </c>
      <c r="D15" s="5">
        <v>28797627.734529976</v>
      </c>
      <c r="E15" s="5">
        <v>28384186.81039647</v>
      </c>
      <c r="F15" s="6">
        <v>1.4565889341669342E-2</v>
      </c>
    </row>
    <row r="16" spans="1:6" ht="24" customHeight="1" thickTop="1" thickBot="1">
      <c r="A16" s="44" t="s">
        <v>58</v>
      </c>
      <c r="B16" s="369">
        <v>4108447</v>
      </c>
      <c r="C16" s="369">
        <v>3590479</v>
      </c>
      <c r="D16" s="5">
        <v>805767.4354750138</v>
      </c>
      <c r="E16" s="5">
        <v>704181.17988546332</v>
      </c>
      <c r="F16" s="6">
        <v>0.14426153167864231</v>
      </c>
    </row>
    <row r="17" spans="1:6" ht="36" customHeight="1" thickTop="1" thickBot="1">
      <c r="A17" s="15" t="s">
        <v>124</v>
      </c>
      <c r="B17" s="284">
        <v>2433811</v>
      </c>
      <c r="C17" s="284">
        <v>1744417</v>
      </c>
      <c r="D17" s="54">
        <v>477330.1561151644</v>
      </c>
      <c r="E17" s="8">
        <v>342123.0485604456</v>
      </c>
      <c r="F17" s="9">
        <v>0.39520023022018247</v>
      </c>
    </row>
    <row r="18" spans="1:6" ht="13.5" thickTop="1" thickBot="1">
      <c r="A18" s="15" t="s">
        <v>125</v>
      </c>
      <c r="B18" s="284">
        <v>1674636</v>
      </c>
      <c r="C18" s="284">
        <v>1846062</v>
      </c>
      <c r="D18" s="54">
        <v>328437.2793598494</v>
      </c>
      <c r="E18" s="8">
        <v>362058.13132501766</v>
      </c>
      <c r="F18" s="9">
        <v>-9.2860369803397722E-2</v>
      </c>
    </row>
    <row r="19" spans="1:6" ht="13.5" thickTop="1" thickBot="1">
      <c r="A19" s="15" t="s">
        <v>135</v>
      </c>
      <c r="B19" s="284">
        <v>98705329.831399992</v>
      </c>
      <c r="C19" s="284">
        <v>89429358.631399974</v>
      </c>
      <c r="D19" s="54">
        <v>19358541.192319762</v>
      </c>
      <c r="E19" s="8">
        <v>17539295.252098531</v>
      </c>
      <c r="F19" s="9">
        <v>0.10372400453225533</v>
      </c>
    </row>
    <row r="20" spans="1:6" ht="24" customHeight="1" thickTop="1" thickBot="1">
      <c r="A20" s="44" t="s">
        <v>211</v>
      </c>
      <c r="B20" s="369">
        <v>50422570.461421445</v>
      </c>
      <c r="C20" s="369">
        <v>56901095.077449545</v>
      </c>
      <c r="D20" s="5">
        <v>9889105.3701697346</v>
      </c>
      <c r="E20" s="5">
        <v>11159703.278702743</v>
      </c>
      <c r="F20" s="6">
        <v>-0.11385588637986692</v>
      </c>
    </row>
    <row r="21" spans="1:6" ht="24" customHeight="1" thickTop="1" thickBot="1">
      <c r="A21" s="14" t="s">
        <v>59</v>
      </c>
      <c r="B21" s="369">
        <v>361566099.62059826</v>
      </c>
      <c r="C21" s="369">
        <v>351489479.6557914</v>
      </c>
      <c r="D21" s="5">
        <v>70911998.827292353</v>
      </c>
      <c r="E21" s="5">
        <v>68935725.985681221</v>
      </c>
      <c r="F21" s="6">
        <v>2.8668340158216808E-2</v>
      </c>
    </row>
    <row r="22" spans="1:6" ht="25.5" thickTop="1" thickBot="1">
      <c r="A22" s="15" t="s">
        <v>127</v>
      </c>
      <c r="B22" s="284">
        <v>132639531.80599999</v>
      </c>
      <c r="C22" s="284">
        <v>131865990.80599999</v>
      </c>
      <c r="D22" s="54">
        <v>26013872.245626424</v>
      </c>
      <c r="E22" s="8">
        <v>25862161.843178786</v>
      </c>
      <c r="F22" s="9">
        <v>5.866114494510008E-3</v>
      </c>
    </row>
    <row r="23" spans="1:6" ht="24" customHeight="1" thickTop="1" thickBot="1">
      <c r="A23" s="16" t="s">
        <v>60</v>
      </c>
      <c r="B23" s="284">
        <v>57938</v>
      </c>
      <c r="C23" s="284">
        <v>382491</v>
      </c>
      <c r="D23" s="54">
        <v>11363.065819408488</v>
      </c>
      <c r="E23" s="8">
        <v>75015.886090844913</v>
      </c>
      <c r="F23" s="9">
        <v>-0.84852454044670333</v>
      </c>
    </row>
    <row r="24" spans="1:6" ht="24" customHeight="1" thickTop="1" thickBot="1">
      <c r="A24" s="44" t="s">
        <v>61</v>
      </c>
      <c r="B24" s="369">
        <v>1553677</v>
      </c>
      <c r="C24" s="369">
        <v>1588491</v>
      </c>
      <c r="D24" s="5">
        <v>304714.24648937007</v>
      </c>
      <c r="E24" s="5">
        <v>311542.12755942577</v>
      </c>
      <c r="F24" s="6">
        <v>-2.1916397385946789E-2</v>
      </c>
    </row>
    <row r="25" spans="1:6" ht="24" customHeight="1" thickTop="1" thickBot="1">
      <c r="A25" s="44" t="s">
        <v>62</v>
      </c>
      <c r="B25" s="369">
        <v>1553677</v>
      </c>
      <c r="C25" s="369">
        <v>1588491</v>
      </c>
      <c r="D25" s="5">
        <v>304714.24648937007</v>
      </c>
      <c r="E25" s="5">
        <v>311542.12755942577</v>
      </c>
      <c r="F25" s="6">
        <v>-2.1916397385946789E-2</v>
      </c>
    </row>
    <row r="26" spans="1:6" ht="33.6" customHeight="1" thickTop="1" thickBot="1">
      <c r="A26" s="15" t="s">
        <v>124</v>
      </c>
      <c r="B26" s="284">
        <v>139255</v>
      </c>
      <c r="C26" s="284">
        <v>139255</v>
      </c>
      <c r="D26" s="54">
        <v>27311.328155644467</v>
      </c>
      <c r="E26" s="8">
        <v>27311.328155644467</v>
      </c>
      <c r="F26" s="9">
        <v>0</v>
      </c>
    </row>
    <row r="27" spans="1:6" ht="32.450000000000003" customHeight="1" thickTop="1" thickBot="1">
      <c r="A27" s="15" t="s">
        <v>125</v>
      </c>
      <c r="B27" s="284">
        <v>1414422</v>
      </c>
      <c r="C27" s="284">
        <v>1449236</v>
      </c>
      <c r="D27" s="54">
        <v>277402.9183337256</v>
      </c>
      <c r="E27" s="8">
        <v>284230.7994037813</v>
      </c>
      <c r="F27" s="9">
        <v>-2.4022312446006035E-2</v>
      </c>
    </row>
    <row r="28" spans="1:6" ht="24" customHeight="1" thickTop="1" thickBot="1">
      <c r="A28" s="44" t="s">
        <v>63</v>
      </c>
      <c r="B28" s="369">
        <v>0</v>
      </c>
      <c r="C28" s="369">
        <v>0</v>
      </c>
      <c r="D28" s="5">
        <v>0</v>
      </c>
      <c r="E28" s="5">
        <v>0</v>
      </c>
      <c r="F28" s="6" t="s">
        <v>149</v>
      </c>
    </row>
    <row r="29" spans="1:6" ht="36.6" customHeight="1" thickTop="1" thickBot="1">
      <c r="A29" s="15" t="s">
        <v>124</v>
      </c>
      <c r="B29" s="284">
        <v>0</v>
      </c>
      <c r="C29" s="284">
        <v>0</v>
      </c>
      <c r="D29" s="54">
        <v>0</v>
      </c>
      <c r="E29" s="8">
        <v>0</v>
      </c>
      <c r="F29" s="271" t="s">
        <v>149</v>
      </c>
    </row>
    <row r="30" spans="1:6" ht="33.6" customHeight="1" thickTop="1" thickBot="1">
      <c r="A30" s="15" t="s">
        <v>125</v>
      </c>
      <c r="B30" s="284">
        <v>0</v>
      </c>
      <c r="C30" s="284">
        <v>0</v>
      </c>
      <c r="D30" s="54">
        <v>0</v>
      </c>
      <c r="E30" s="8">
        <v>0</v>
      </c>
      <c r="F30" s="9" t="s">
        <v>149</v>
      </c>
    </row>
    <row r="31" spans="1:6" ht="39.6" customHeight="1" thickTop="1" thickBot="1">
      <c r="A31" s="44" t="s">
        <v>128</v>
      </c>
      <c r="B31" s="369">
        <v>0</v>
      </c>
      <c r="C31" s="369">
        <v>0</v>
      </c>
      <c r="D31" s="5">
        <v>0</v>
      </c>
      <c r="E31" s="5">
        <v>0</v>
      </c>
      <c r="F31" s="6" t="s">
        <v>149</v>
      </c>
    </row>
    <row r="32" spans="1:6" ht="39.6" customHeight="1" thickTop="1" thickBot="1">
      <c r="A32" s="15" t="s">
        <v>124</v>
      </c>
      <c r="B32" s="284">
        <v>0</v>
      </c>
      <c r="C32" s="284">
        <v>0</v>
      </c>
      <c r="D32" s="54">
        <v>0</v>
      </c>
      <c r="E32" s="8">
        <v>0</v>
      </c>
      <c r="F32" s="9" t="s">
        <v>149</v>
      </c>
    </row>
    <row r="33" spans="1:6" ht="32.450000000000003" customHeight="1" thickTop="1" thickBot="1">
      <c r="A33" s="15" t="s">
        <v>125</v>
      </c>
      <c r="B33" s="284">
        <v>0</v>
      </c>
      <c r="C33" s="284">
        <v>0</v>
      </c>
      <c r="D33" s="54">
        <v>0</v>
      </c>
      <c r="E33" s="8">
        <v>0</v>
      </c>
      <c r="F33" s="9" t="s">
        <v>149</v>
      </c>
    </row>
    <row r="34" spans="1:6" ht="24" customHeight="1" thickTop="1" thickBot="1">
      <c r="A34" s="16" t="s">
        <v>64</v>
      </c>
      <c r="B34" s="284">
        <v>0</v>
      </c>
      <c r="C34" s="284">
        <v>0</v>
      </c>
      <c r="D34" s="54">
        <v>0</v>
      </c>
      <c r="E34" s="8">
        <v>0</v>
      </c>
      <c r="F34" s="9" t="s">
        <v>149</v>
      </c>
    </row>
    <row r="35" spans="1:6" ht="24" customHeight="1" thickTop="1" thickBot="1">
      <c r="A35" s="44" t="s">
        <v>5</v>
      </c>
      <c r="B35" s="369">
        <v>32975964.436799999</v>
      </c>
      <c r="C35" s="369">
        <v>32875964.436799999</v>
      </c>
      <c r="D35" s="5">
        <v>6467397.1202635914</v>
      </c>
      <c r="E35" s="5">
        <v>6447784.6624303758</v>
      </c>
      <c r="F35" s="6">
        <v>3.0417358612319255E-3</v>
      </c>
    </row>
    <row r="36" spans="1:6" ht="24" customHeight="1" thickTop="1" thickBot="1">
      <c r="A36" s="16" t="s">
        <v>65</v>
      </c>
      <c r="B36" s="284">
        <v>31818845</v>
      </c>
      <c r="C36" s="284">
        <v>31818845</v>
      </c>
      <c r="D36" s="54">
        <v>6240457.5586412493</v>
      </c>
      <c r="E36" s="8">
        <v>6240457.5586412493</v>
      </c>
      <c r="F36" s="470">
        <v>0</v>
      </c>
    </row>
    <row r="37" spans="1:6" ht="24" customHeight="1" thickTop="1" thickBot="1">
      <c r="A37" s="16" t="s">
        <v>66</v>
      </c>
      <c r="B37" s="284">
        <v>0</v>
      </c>
      <c r="C37" s="284">
        <v>0</v>
      </c>
      <c r="D37" s="54">
        <v>0</v>
      </c>
      <c r="E37" s="8">
        <v>0</v>
      </c>
      <c r="F37" s="9" t="s">
        <v>149</v>
      </c>
    </row>
    <row r="38" spans="1:6" ht="24" customHeight="1" thickTop="1" thickBot="1">
      <c r="A38" s="16" t="s">
        <v>67</v>
      </c>
      <c r="B38" s="284">
        <v>0</v>
      </c>
      <c r="C38" s="284">
        <v>0</v>
      </c>
      <c r="D38" s="54">
        <v>0</v>
      </c>
      <c r="E38" s="8">
        <v>0</v>
      </c>
      <c r="F38" s="9" t="s">
        <v>149</v>
      </c>
    </row>
    <row r="39" spans="1:6" ht="13.5" thickTop="1" thickBot="1">
      <c r="A39" s="15" t="s">
        <v>129</v>
      </c>
      <c r="B39" s="284">
        <v>0</v>
      </c>
      <c r="C39" s="284">
        <v>0</v>
      </c>
      <c r="D39" s="54">
        <v>0</v>
      </c>
      <c r="E39" s="8">
        <v>0</v>
      </c>
      <c r="F39" s="9" t="s">
        <v>149</v>
      </c>
    </row>
    <row r="40" spans="1:6" ht="24" customHeight="1" thickTop="1" thickBot="1">
      <c r="A40" s="15" t="s">
        <v>130</v>
      </c>
      <c r="B40" s="284">
        <v>1157119.4367999998</v>
      </c>
      <c r="C40" s="284">
        <v>1057119.4367999998</v>
      </c>
      <c r="D40" s="54">
        <v>226939.56162234247</v>
      </c>
      <c r="E40" s="8">
        <v>207327.10378912682</v>
      </c>
      <c r="F40" s="9">
        <v>9.459669032546543E-2</v>
      </c>
    </row>
    <row r="41" spans="1:6" ht="24" customHeight="1" thickTop="1" thickBot="1">
      <c r="A41" s="15" t="s">
        <v>68</v>
      </c>
      <c r="B41" s="284">
        <v>734004</v>
      </c>
      <c r="C41" s="284">
        <v>734004</v>
      </c>
      <c r="D41" s="54">
        <v>143956.22499411626</v>
      </c>
      <c r="E41" s="8">
        <v>143956.22499411626</v>
      </c>
      <c r="F41" s="9">
        <v>0</v>
      </c>
    </row>
    <row r="42" spans="1:6" ht="24" customHeight="1" thickTop="1" thickBot="1">
      <c r="A42" s="15" t="s">
        <v>69</v>
      </c>
      <c r="B42" s="284">
        <v>31230378</v>
      </c>
      <c r="C42" s="284">
        <v>31308062</v>
      </c>
      <c r="D42" s="54">
        <v>6125044.7164038597</v>
      </c>
      <c r="E42" s="8">
        <v>6140280.4581470154</v>
      </c>
      <c r="F42" s="9">
        <v>-2.4812778255006648E-3</v>
      </c>
    </row>
    <row r="43" spans="1:6" ht="24" customHeight="1" thickTop="1" thickBot="1">
      <c r="A43" s="15" t="s">
        <v>70</v>
      </c>
      <c r="B43" s="284">
        <v>1798299.4699999997</v>
      </c>
      <c r="C43" s="284">
        <v>1798299.4699999997</v>
      </c>
      <c r="D43" s="54">
        <v>352690.72526869061</v>
      </c>
      <c r="E43" s="8">
        <v>352690.72526869061</v>
      </c>
      <c r="F43" s="9">
        <v>0</v>
      </c>
    </row>
    <row r="44" spans="1:6" ht="24" customHeight="1" thickTop="1" thickBot="1">
      <c r="A44" s="16" t="s">
        <v>71</v>
      </c>
      <c r="B44" s="284">
        <v>-65280</v>
      </c>
      <c r="C44" s="284">
        <v>-65280</v>
      </c>
      <c r="D44" s="54">
        <v>-12803.012473523182</v>
      </c>
      <c r="E44" s="8">
        <v>-12803.012473523182</v>
      </c>
      <c r="F44" s="9">
        <v>0</v>
      </c>
    </row>
    <row r="45" spans="1:6" ht="24" customHeight="1" thickTop="1" thickBot="1">
      <c r="A45" s="15" t="s">
        <v>131</v>
      </c>
      <c r="B45" s="284">
        <v>0</v>
      </c>
      <c r="C45" s="284">
        <v>0</v>
      </c>
      <c r="D45" s="54">
        <v>0</v>
      </c>
      <c r="E45" s="8">
        <v>0</v>
      </c>
      <c r="F45" s="9"/>
    </row>
    <row r="46" spans="1:6" ht="24" customHeight="1" thickTop="1" thickBot="1">
      <c r="A46" s="15" t="s">
        <v>132</v>
      </c>
      <c r="B46" s="284">
        <v>-200001</v>
      </c>
      <c r="C46" s="284">
        <v>-200001</v>
      </c>
      <c r="D46" s="54">
        <v>-39225.111791009651</v>
      </c>
      <c r="E46" s="8">
        <v>0</v>
      </c>
      <c r="F46" s="9">
        <v>0</v>
      </c>
    </row>
    <row r="47" spans="1:6" ht="24" customHeight="1" thickTop="1" thickBot="1">
      <c r="A47" s="15" t="s">
        <v>133</v>
      </c>
      <c r="B47" s="284">
        <v>151418396.96475405</v>
      </c>
      <c r="C47" s="284">
        <v>99271802.241995156</v>
      </c>
      <c r="D47" s="54">
        <v>29696869.256443486</v>
      </c>
      <c r="E47" s="8">
        <v>19469640.354984537</v>
      </c>
      <c r="F47" s="9">
        <v>0.52529110527923117</v>
      </c>
    </row>
    <row r="48" spans="1:6" ht="13.5" thickTop="1" thickBot="1">
      <c r="A48" s="15" t="s">
        <v>134</v>
      </c>
      <c r="B48" s="284">
        <v>9562445.9548067786</v>
      </c>
      <c r="C48" s="284">
        <v>52354575.722758897</v>
      </c>
      <c r="D48" s="54">
        <v>1875430.6807105159</v>
      </c>
      <c r="E48" s="8">
        <v>10268019.087385051</v>
      </c>
      <c r="F48" s="9">
        <v>-0.81735224051008937</v>
      </c>
    </row>
    <row r="49" spans="1:6" ht="24" customHeight="1" thickTop="1" thickBot="1">
      <c r="A49" s="16" t="s">
        <v>72</v>
      </c>
      <c r="B49" s="284">
        <v>0</v>
      </c>
      <c r="C49" s="284">
        <v>-285665</v>
      </c>
      <c r="D49" s="54">
        <v>0</v>
      </c>
      <c r="E49" s="8">
        <v>-56025.927669255514</v>
      </c>
      <c r="F49" s="9">
        <v>-1</v>
      </c>
    </row>
    <row r="50" spans="1:6" ht="24" customHeight="1" thickTop="1" thickBot="1">
      <c r="A50" s="16" t="s">
        <v>73</v>
      </c>
      <c r="B50" s="284">
        <v>0</v>
      </c>
      <c r="C50" s="284">
        <v>0</v>
      </c>
      <c r="D50" s="54">
        <v>0</v>
      </c>
      <c r="E50" s="8">
        <v>0</v>
      </c>
      <c r="F50" s="9" t="s">
        <v>149</v>
      </c>
    </row>
    <row r="51" spans="1:6" ht="24" customHeight="1" thickTop="1" thickBot="1">
      <c r="A51" s="44" t="s">
        <v>74</v>
      </c>
      <c r="B51" s="369">
        <v>227454207.82636082</v>
      </c>
      <c r="C51" s="369">
        <v>217791761.87155405</v>
      </c>
      <c r="D51" s="5">
        <v>44609360.599819727</v>
      </c>
      <c r="E51" s="5">
        <v>42714317.461275995</v>
      </c>
      <c r="F51" s="6">
        <v>4.4365525453186547E-2</v>
      </c>
    </row>
    <row r="52" spans="1:6" ht="12.75" thickTop="1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C550-DD8C-43EF-AC3F-77A516F6173A}">
  <sheetPr codeName="Sheet18">
    <tabColor rgb="FF015422"/>
  </sheetPr>
  <dimension ref="A1:L89"/>
  <sheetViews>
    <sheetView zoomScale="85" zoomScaleNormal="85" workbookViewId="0">
      <selection activeCell="B86" sqref="B86:C86"/>
    </sheetView>
  </sheetViews>
  <sheetFormatPr defaultColWidth="8.85546875" defaultRowHeight="12"/>
  <cols>
    <col min="1" max="1" width="22.28515625" style="4" customWidth="1"/>
    <col min="2" max="2" width="16.140625" style="4" customWidth="1"/>
    <col min="3" max="3" width="15.28515625" style="4" bestFit="1" customWidth="1"/>
    <col min="4" max="4" width="16.140625" style="4" customWidth="1"/>
    <col min="5" max="5" width="15.28515625" style="4" bestFit="1" customWidth="1"/>
    <col min="6" max="6" width="16.42578125" style="4" bestFit="1" customWidth="1"/>
    <col min="7" max="7" width="15.140625" style="4" bestFit="1" customWidth="1"/>
    <col min="8" max="8" width="15.42578125" style="4" bestFit="1" customWidth="1"/>
    <col min="9" max="9" width="14.7109375" style="4" bestFit="1" customWidth="1"/>
    <col min="10" max="10" width="15.42578125" style="4" bestFit="1" customWidth="1"/>
    <col min="11" max="11" width="14.28515625" style="4" bestFit="1" customWidth="1"/>
    <col min="12" max="16384" width="8.85546875" style="4"/>
  </cols>
  <sheetData>
    <row r="1" spans="1:12" s="19" customFormat="1" ht="16.899999999999999" customHeight="1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2">
      <c r="A3" s="482" t="s">
        <v>232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2">
      <c r="A4" s="13"/>
      <c r="B4" s="13"/>
      <c r="C4" s="13"/>
      <c r="D4" s="13"/>
      <c r="E4" s="13"/>
    </row>
    <row r="5" spans="1:12" s="47" customFormat="1" ht="24.75" thickBot="1">
      <c r="A5" s="270" t="s">
        <v>85</v>
      </c>
      <c r="B5" s="488" t="s">
        <v>248</v>
      </c>
      <c r="C5" s="489"/>
      <c r="D5" s="488" t="s">
        <v>210</v>
      </c>
      <c r="E5" s="489"/>
      <c r="F5" s="490" t="s">
        <v>215</v>
      </c>
      <c r="G5" s="491"/>
      <c r="H5" s="490" t="s">
        <v>216</v>
      </c>
      <c r="I5" s="491"/>
      <c r="J5" s="490" t="s">
        <v>217</v>
      </c>
      <c r="K5" s="499"/>
      <c r="L5" s="4"/>
    </row>
    <row r="6" spans="1:12" ht="16.5" thickTop="1" thickBot="1">
      <c r="A6" s="62" t="s">
        <v>86</v>
      </c>
      <c r="B6" s="497">
        <v>15712502</v>
      </c>
      <c r="C6" s="498">
        <v>15712502</v>
      </c>
      <c r="D6" s="497">
        <v>12837713</v>
      </c>
      <c r="E6" s="498">
        <v>12837713</v>
      </c>
      <c r="F6" s="497">
        <v>9335629</v>
      </c>
      <c r="G6" s="498">
        <v>9335629</v>
      </c>
      <c r="H6" s="497"/>
      <c r="I6" s="498"/>
      <c r="J6" s="497"/>
      <c r="K6" s="500"/>
      <c r="L6" s="381"/>
    </row>
    <row r="7" spans="1:12" ht="16.5" thickTop="1" thickBot="1">
      <c r="A7" s="62" t="s">
        <v>87</v>
      </c>
      <c r="B7" s="497">
        <v>3017576</v>
      </c>
      <c r="C7" s="498">
        <v>3017576</v>
      </c>
      <c r="D7" s="497">
        <v>3354753</v>
      </c>
      <c r="E7" s="498">
        <v>3354753</v>
      </c>
      <c r="F7" s="497">
        <v>2361260</v>
      </c>
      <c r="G7" s="498">
        <v>2361260</v>
      </c>
      <c r="H7" s="497"/>
      <c r="I7" s="498"/>
      <c r="J7" s="497"/>
      <c r="K7" s="500"/>
      <c r="L7" s="381"/>
    </row>
    <row r="8" spans="1:12" ht="15.75" thickTop="1">
      <c r="A8" s="258" t="s">
        <v>8</v>
      </c>
      <c r="B8" s="484">
        <v>5.2069946208479916</v>
      </c>
      <c r="C8" s="485">
        <v>5.2069946208479916</v>
      </c>
      <c r="D8" s="484">
        <f>D6/D7</f>
        <v>3.8267237558174925</v>
      </c>
      <c r="E8" s="485">
        <f>E6/E7</f>
        <v>3.8267237558174925</v>
      </c>
      <c r="F8" s="484">
        <f>F6/F7</f>
        <v>3.9536641454138892</v>
      </c>
      <c r="G8" s="485">
        <f>G6/G7</f>
        <v>3.9536641454138892</v>
      </c>
      <c r="H8" s="484" t="e">
        <f t="shared" ref="H8" si="0">H6/H7</f>
        <v>#DIV/0!</v>
      </c>
      <c r="I8" s="485"/>
      <c r="J8" s="484" t="e">
        <f t="shared" ref="J8" si="1">J6/J7</f>
        <v>#DIV/0!</v>
      </c>
      <c r="K8" s="501"/>
      <c r="L8" s="382"/>
    </row>
    <row r="9" spans="1:12">
      <c r="A9" s="13"/>
      <c r="B9" s="13"/>
      <c r="C9" s="13"/>
      <c r="D9" s="13"/>
      <c r="E9" s="13"/>
    </row>
    <row r="10" spans="1:12">
      <c r="A10" s="482" t="s">
        <v>233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2">
      <c r="A11" s="13"/>
      <c r="B11" s="13"/>
      <c r="C11" s="13"/>
      <c r="D11" s="13"/>
      <c r="E11" s="13"/>
    </row>
    <row r="12" spans="1:12" s="47" customFormat="1" ht="12.75" thickBot="1">
      <c r="A12" s="267" t="s">
        <v>88</v>
      </c>
      <c r="B12" s="488" t="s">
        <v>248</v>
      </c>
      <c r="C12" s="489"/>
      <c r="D12" s="488" t="s">
        <v>210</v>
      </c>
      <c r="E12" s="489"/>
      <c r="F12" s="490" t="s">
        <v>215</v>
      </c>
      <c r="G12" s="491"/>
      <c r="H12" s="490" t="s">
        <v>216</v>
      </c>
      <c r="I12" s="491"/>
      <c r="J12" s="490" t="s">
        <v>217</v>
      </c>
      <c r="K12" s="491"/>
      <c r="L12" s="4"/>
    </row>
    <row r="13" spans="1:12" ht="13.5" thickTop="1" thickBot="1">
      <c r="A13" s="62" t="s">
        <v>228</v>
      </c>
      <c r="B13" s="497">
        <v>29934438.59</v>
      </c>
      <c r="C13" s="498">
        <v>29934438.59</v>
      </c>
      <c r="D13" s="497">
        <v>33004466</v>
      </c>
      <c r="E13" s="498">
        <v>33004466</v>
      </c>
      <c r="F13" s="497">
        <v>32798091</v>
      </c>
      <c r="G13" s="498">
        <v>32798091</v>
      </c>
      <c r="H13" s="497"/>
      <c r="I13" s="498"/>
      <c r="J13" s="497"/>
      <c r="K13" s="498"/>
    </row>
    <row r="14" spans="1:12" ht="13.5" thickTop="1" thickBot="1">
      <c r="A14" s="62" t="s">
        <v>89</v>
      </c>
      <c r="B14" s="497">
        <v>45883259</v>
      </c>
      <c r="C14" s="498">
        <v>45883259</v>
      </c>
      <c r="D14" s="497">
        <v>40543993</v>
      </c>
      <c r="E14" s="498">
        <v>40543993</v>
      </c>
      <c r="F14" s="497">
        <v>35719338</v>
      </c>
      <c r="G14" s="498">
        <v>35719338</v>
      </c>
      <c r="H14" s="497"/>
      <c r="I14" s="498"/>
      <c r="J14" s="497"/>
      <c r="K14" s="498"/>
    </row>
    <row r="15" spans="1:12" ht="15.75" customHeight="1" thickTop="1">
      <c r="A15" s="258" t="s">
        <v>8</v>
      </c>
      <c r="B15" s="492">
        <f t="shared" ref="B15:G15" si="2">B13/B14</f>
        <v>0.65240436800707635</v>
      </c>
      <c r="C15" s="493">
        <f t="shared" si="2"/>
        <v>0.65240436800707635</v>
      </c>
      <c r="D15" s="492">
        <f t="shared" si="2"/>
        <v>0.81404083707295427</v>
      </c>
      <c r="E15" s="493">
        <f t="shared" si="2"/>
        <v>0.81404083707295427</v>
      </c>
      <c r="F15" s="492">
        <f t="shared" si="2"/>
        <v>0.91821665339934355</v>
      </c>
      <c r="G15" s="493">
        <f t="shared" si="2"/>
        <v>0.91821665339934355</v>
      </c>
      <c r="H15" s="492" t="e">
        <f t="shared" ref="H15" si="3">H13/H14</f>
        <v>#DIV/0!</v>
      </c>
      <c r="I15" s="493"/>
      <c r="J15" s="492" t="e">
        <f t="shared" ref="J15" si="4">J13/J14</f>
        <v>#DIV/0!</v>
      </c>
      <c r="K15" s="493"/>
    </row>
    <row r="16" spans="1:12">
      <c r="A16" s="13"/>
      <c r="B16" s="13"/>
      <c r="C16" s="13"/>
      <c r="D16" s="13"/>
      <c r="E16" s="13"/>
    </row>
    <row r="17" spans="1:12">
      <c r="A17" s="482" t="s">
        <v>234</v>
      </c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2">
      <c r="A18" s="13"/>
      <c r="B18" s="13"/>
      <c r="C18" s="13"/>
      <c r="D18" s="13"/>
      <c r="E18" s="13"/>
    </row>
    <row r="19" spans="1:12" s="47" customFormat="1" ht="12.75" thickBot="1">
      <c r="A19" s="267" t="s">
        <v>88</v>
      </c>
      <c r="B19" s="488" t="s">
        <v>248</v>
      </c>
      <c r="C19" s="489"/>
      <c r="D19" s="488" t="s">
        <v>210</v>
      </c>
      <c r="E19" s="489"/>
      <c r="F19" s="490" t="s">
        <v>215</v>
      </c>
      <c r="G19" s="491"/>
      <c r="H19" s="490" t="s">
        <v>216</v>
      </c>
      <c r="I19" s="491"/>
      <c r="J19" s="490" t="s">
        <v>217</v>
      </c>
      <c r="K19" s="491"/>
      <c r="L19" s="4"/>
    </row>
    <row r="20" spans="1:12" ht="13.5" thickTop="1" thickBot="1">
      <c r="A20" s="62" t="s">
        <v>228</v>
      </c>
      <c r="B20" s="497">
        <v>29934438.59</v>
      </c>
      <c r="C20" s="498">
        <v>29934438.59</v>
      </c>
      <c r="D20" s="497">
        <v>33004466</v>
      </c>
      <c r="E20" s="498">
        <v>33004466</v>
      </c>
      <c r="F20" s="497">
        <v>32798091</v>
      </c>
      <c r="G20" s="498">
        <v>32798091</v>
      </c>
      <c r="H20" s="497"/>
      <c r="I20" s="498"/>
      <c r="J20" s="497"/>
      <c r="K20" s="498"/>
    </row>
    <row r="21" spans="1:12" ht="13.5" thickTop="1" thickBot="1">
      <c r="A21" s="62" t="s">
        <v>227</v>
      </c>
      <c r="B21" s="497">
        <v>75817697.590000004</v>
      </c>
      <c r="C21" s="498">
        <v>75817697.590000004</v>
      </c>
      <c r="D21" s="497">
        <v>73548459</v>
      </c>
      <c r="E21" s="498">
        <v>73548459</v>
      </c>
      <c r="F21" s="497">
        <v>68517429</v>
      </c>
      <c r="G21" s="498">
        <v>68517429</v>
      </c>
      <c r="H21" s="497"/>
      <c r="I21" s="498"/>
      <c r="J21" s="497"/>
      <c r="K21" s="498"/>
    </row>
    <row r="22" spans="1:12" ht="12.75" thickTop="1">
      <c r="A22" s="258" t="s">
        <v>8</v>
      </c>
      <c r="B22" s="492">
        <f t="shared" ref="B22:G22" si="5">B20/B21</f>
        <v>0.3948212560064368</v>
      </c>
      <c r="C22" s="493">
        <f t="shared" si="5"/>
        <v>0.3948212560064368</v>
      </c>
      <c r="D22" s="492">
        <f t="shared" si="5"/>
        <v>0.44874449374935238</v>
      </c>
      <c r="E22" s="493">
        <f t="shared" si="5"/>
        <v>0.44874449374935238</v>
      </c>
      <c r="F22" s="492">
        <f t="shared" si="5"/>
        <v>0.47868245319012187</v>
      </c>
      <c r="G22" s="493">
        <f t="shared" si="5"/>
        <v>0.47868245319012187</v>
      </c>
      <c r="H22" s="492" t="e">
        <f t="shared" ref="H22" si="6">H20/H21</f>
        <v>#DIV/0!</v>
      </c>
      <c r="I22" s="493"/>
      <c r="J22" s="492" t="e">
        <f t="shared" ref="J22" si="7">J20/J21</f>
        <v>#DIV/0!</v>
      </c>
      <c r="K22" s="493"/>
    </row>
    <row r="23" spans="1:12">
      <c r="A23" s="13"/>
      <c r="B23" s="13"/>
      <c r="C23" s="13"/>
      <c r="D23" s="13"/>
      <c r="E23" s="13"/>
    </row>
    <row r="24" spans="1:12">
      <c r="A24" s="482" t="s">
        <v>235</v>
      </c>
      <c r="B24" s="482"/>
      <c r="C24" s="482"/>
      <c r="D24" s="482"/>
      <c r="E24" s="482"/>
      <c r="F24" s="482"/>
      <c r="G24" s="482"/>
      <c r="H24" s="482"/>
      <c r="I24" s="482"/>
      <c r="J24" s="482"/>
      <c r="K24" s="482"/>
    </row>
    <row r="25" spans="1:12">
      <c r="A25" s="13"/>
      <c r="B25" s="13"/>
      <c r="C25" s="13"/>
      <c r="D25" s="13"/>
      <c r="E25" s="13"/>
    </row>
    <row r="26" spans="1:12" s="47" customFormat="1" ht="24.75" thickBot="1">
      <c r="A26" s="270" t="s">
        <v>229</v>
      </c>
      <c r="B26" s="488" t="s">
        <v>248</v>
      </c>
      <c r="C26" s="489"/>
      <c r="D26" s="488" t="s">
        <v>210</v>
      </c>
      <c r="E26" s="489"/>
      <c r="F26" s="490" t="s">
        <v>215</v>
      </c>
      <c r="G26" s="491"/>
      <c r="H26" s="490" t="s">
        <v>216</v>
      </c>
      <c r="I26" s="491"/>
      <c r="J26" s="490" t="s">
        <v>217</v>
      </c>
      <c r="K26" s="491"/>
      <c r="L26" s="4"/>
    </row>
    <row r="27" spans="1:12" ht="13.5" thickTop="1" thickBot="1">
      <c r="A27" s="62" t="s">
        <v>90</v>
      </c>
      <c r="B27" s="497">
        <v>11879849</v>
      </c>
      <c r="C27" s="498">
        <v>11879849</v>
      </c>
      <c r="D27" s="497">
        <v>10502550</v>
      </c>
      <c r="E27" s="498">
        <v>10502550</v>
      </c>
      <c r="F27" s="497">
        <v>6955755</v>
      </c>
      <c r="G27" s="498">
        <v>6955755</v>
      </c>
      <c r="H27" s="497"/>
      <c r="I27" s="498"/>
      <c r="J27" s="497"/>
      <c r="K27" s="498"/>
    </row>
    <row r="28" spans="1:12" ht="13.5" thickTop="1" thickBot="1">
      <c r="A28" s="62" t="s">
        <v>91</v>
      </c>
      <c r="B28" s="497">
        <v>62215668</v>
      </c>
      <c r="C28" s="498">
        <v>62215668</v>
      </c>
      <c r="D28" s="497">
        <v>62333406</v>
      </c>
      <c r="E28" s="498">
        <v>62333406</v>
      </c>
      <c r="F28" s="497">
        <v>59836800</v>
      </c>
      <c r="G28" s="498">
        <v>59836800</v>
      </c>
      <c r="H28" s="497"/>
      <c r="I28" s="498"/>
      <c r="J28" s="497"/>
      <c r="K28" s="498"/>
    </row>
    <row r="29" spans="1:12" ht="12.75" thickTop="1">
      <c r="A29" s="258" t="s">
        <v>8</v>
      </c>
      <c r="B29" s="484">
        <f t="shared" ref="B29:G29" si="8">B27/B28</f>
        <v>0.19094625810334465</v>
      </c>
      <c r="C29" s="485">
        <f t="shared" si="8"/>
        <v>0.19094625810334465</v>
      </c>
      <c r="D29" s="484">
        <f t="shared" si="8"/>
        <v>0.16848991053047863</v>
      </c>
      <c r="E29" s="485">
        <f t="shared" si="8"/>
        <v>0.16848991053047863</v>
      </c>
      <c r="F29" s="484">
        <f t="shared" si="8"/>
        <v>0.11624543759024547</v>
      </c>
      <c r="G29" s="485">
        <f t="shared" si="8"/>
        <v>0.11624543759024547</v>
      </c>
      <c r="H29" s="484" t="e">
        <f t="shared" ref="H29" si="9">H27/H28</f>
        <v>#DIV/0!</v>
      </c>
      <c r="I29" s="485"/>
      <c r="J29" s="484" t="e">
        <f t="shared" ref="J29" si="10">J27/J28</f>
        <v>#DIV/0!</v>
      </c>
      <c r="K29" s="485"/>
    </row>
    <row r="30" spans="1:12">
      <c r="A30" s="13"/>
      <c r="B30" s="13"/>
      <c r="C30" s="13"/>
      <c r="D30" s="496"/>
      <c r="E30" s="496"/>
    </row>
    <row r="31" spans="1:12" s="297" customFormat="1">
      <c r="A31" s="295"/>
      <c r="B31" s="295"/>
      <c r="C31" s="295"/>
      <c r="D31" s="296"/>
      <c r="E31" s="296"/>
    </row>
    <row r="32" spans="1:12">
      <c r="A32" s="13"/>
      <c r="B32" s="13"/>
      <c r="C32" s="13"/>
      <c r="D32" s="278"/>
      <c r="E32" s="278"/>
    </row>
    <row r="33" spans="1:11">
      <c r="A33" s="482" t="s">
        <v>236</v>
      </c>
      <c r="B33" s="482"/>
      <c r="C33" s="482"/>
      <c r="D33" s="482"/>
      <c r="E33" s="482"/>
      <c r="F33" s="482"/>
      <c r="G33" s="482"/>
      <c r="H33" s="482"/>
      <c r="I33" s="482"/>
      <c r="J33" s="482"/>
      <c r="K33" s="482"/>
    </row>
    <row r="35" spans="1:11" ht="24.75" thickBot="1">
      <c r="A35" s="270" t="s">
        <v>85</v>
      </c>
      <c r="B35" s="488" t="s">
        <v>248</v>
      </c>
      <c r="C35" s="489"/>
      <c r="D35" s="488" t="s">
        <v>210</v>
      </c>
      <c r="E35" s="489"/>
      <c r="F35" s="490" t="s">
        <v>215</v>
      </c>
      <c r="G35" s="491"/>
      <c r="H35" s="490" t="s">
        <v>216</v>
      </c>
      <c r="I35" s="491"/>
      <c r="J35" s="490" t="s">
        <v>217</v>
      </c>
      <c r="K35" s="491"/>
    </row>
    <row r="36" spans="1:11" ht="13.5" thickTop="1" thickBot="1">
      <c r="A36" s="62" t="s">
        <v>86</v>
      </c>
      <c r="B36" s="494">
        <f>B6/$F$1</f>
        <v>3081789.1536726491</v>
      </c>
      <c r="C36" s="495"/>
      <c r="D36" s="494">
        <f t="shared" ref="D36" si="11">D6/$F$1</f>
        <v>2517939.1978032757</v>
      </c>
      <c r="E36" s="495"/>
      <c r="F36" s="494">
        <f t="shared" ref="F36" si="12">F6/$F$1</f>
        <v>1831054.0355006375</v>
      </c>
      <c r="G36" s="495"/>
      <c r="H36" s="494">
        <f t="shared" ref="H36" si="13">H6/$F$1</f>
        <v>0</v>
      </c>
      <c r="I36" s="495"/>
      <c r="J36" s="494">
        <f t="shared" ref="J36" si="14">J6/$F$1</f>
        <v>0</v>
      </c>
      <c r="K36" s="495"/>
    </row>
    <row r="37" spans="1:11" ht="13.5" thickTop="1" thickBot="1">
      <c r="A37" s="62" t="s">
        <v>87</v>
      </c>
      <c r="B37" s="494">
        <f>B7/$F$1</f>
        <v>591855.64381680894</v>
      </c>
      <c r="C37" s="495"/>
      <c r="D37" s="494">
        <f t="shared" ref="D37" si="15">D7/$F$1</f>
        <v>657988.23183289205</v>
      </c>
      <c r="E37" s="495"/>
      <c r="F37" s="494">
        <f t="shared" ref="F37" si="16">F7/$F$1</f>
        <v>463128.37108953617</v>
      </c>
      <c r="G37" s="495"/>
      <c r="H37" s="494">
        <f t="shared" ref="H37" si="17">H7/$F$1</f>
        <v>0</v>
      </c>
      <c r="I37" s="495"/>
      <c r="J37" s="494">
        <f t="shared" ref="J37" si="18">J7/$F$1</f>
        <v>0</v>
      </c>
      <c r="K37" s="495"/>
    </row>
    <row r="38" spans="1:11" ht="12.75" thickTop="1">
      <c r="A38" s="258" t="s">
        <v>8</v>
      </c>
      <c r="B38" s="484">
        <f>B36/B37</f>
        <v>5.2069946208479916</v>
      </c>
      <c r="C38" s="485"/>
      <c r="D38" s="484">
        <f t="shared" ref="D38" si="19">D36/D37</f>
        <v>3.8267237558174925</v>
      </c>
      <c r="E38" s="485"/>
      <c r="F38" s="484">
        <f t="shared" ref="F38" si="20">F36/F37</f>
        <v>3.9536641454138892</v>
      </c>
      <c r="G38" s="485"/>
      <c r="H38" s="484" t="e">
        <f t="shared" ref="H38" si="21">H36/H37</f>
        <v>#DIV/0!</v>
      </c>
      <c r="I38" s="485"/>
      <c r="J38" s="484" t="e">
        <f t="shared" ref="J38" si="22">J36/J37</f>
        <v>#DIV/0!</v>
      </c>
      <c r="K38" s="485"/>
    </row>
    <row r="39" spans="1:11">
      <c r="A39" s="13"/>
      <c r="B39" s="13"/>
      <c r="C39" s="13"/>
      <c r="D39" s="13"/>
      <c r="E39" s="13"/>
    </row>
    <row r="40" spans="1:11">
      <c r="A40" s="482" t="s">
        <v>237</v>
      </c>
      <c r="B40" s="482"/>
      <c r="C40" s="482"/>
      <c r="D40" s="482"/>
      <c r="E40" s="482"/>
      <c r="F40" s="482"/>
      <c r="G40" s="482"/>
      <c r="H40" s="482"/>
      <c r="I40" s="482"/>
      <c r="J40" s="482"/>
      <c r="K40" s="482"/>
    </row>
    <row r="41" spans="1:11">
      <c r="A41" s="13"/>
      <c r="B41" s="13"/>
      <c r="C41" s="13"/>
      <c r="D41" s="13"/>
      <c r="E41" s="13"/>
    </row>
    <row r="42" spans="1:11" ht="12.75" thickBot="1">
      <c r="A42" s="267" t="s">
        <v>88</v>
      </c>
      <c r="B42" s="488" t="s">
        <v>248</v>
      </c>
      <c r="C42" s="489"/>
      <c r="D42" s="488" t="s">
        <v>210</v>
      </c>
      <c r="E42" s="489"/>
      <c r="F42" s="490" t="s">
        <v>215</v>
      </c>
      <c r="G42" s="491"/>
      <c r="H42" s="490" t="s">
        <v>216</v>
      </c>
      <c r="I42" s="491"/>
      <c r="J42" s="490" t="s">
        <v>217</v>
      </c>
      <c r="K42" s="491"/>
    </row>
    <row r="43" spans="1:11" ht="13.5" thickTop="1" thickBot="1">
      <c r="A43" s="62" t="s">
        <v>228</v>
      </c>
      <c r="B43" s="494">
        <f>B13/$F$1</f>
        <v>5871224.5935078952</v>
      </c>
      <c r="C43" s="495"/>
      <c r="D43" s="494">
        <f t="shared" ref="D43" si="23">D13/$F$1</f>
        <v>6473367.8532901835</v>
      </c>
      <c r="E43" s="495"/>
      <c r="F43" s="494">
        <f t="shared" ref="F43" si="24">F13/$F$1</f>
        <v>6432890.261841719</v>
      </c>
      <c r="G43" s="495"/>
      <c r="H43" s="494">
        <f t="shared" ref="H43" si="25">H13/$F$1</f>
        <v>0</v>
      </c>
      <c r="I43" s="495"/>
      <c r="J43" s="494">
        <f t="shared" ref="J43" si="26">J13/$F$1</f>
        <v>0</v>
      </c>
      <c r="K43" s="495"/>
    </row>
    <row r="44" spans="1:11" ht="13.5" thickTop="1" thickBot="1">
      <c r="A44" s="62" t="s">
        <v>89</v>
      </c>
      <c r="B44" s="494">
        <f>B14/$F$1</f>
        <v>8999364.3228400517</v>
      </c>
      <c r="C44" s="495"/>
      <c r="D44" s="494">
        <f t="shared" ref="D44" si="27">D14/$F$1</f>
        <v>7952141.4141414147</v>
      </c>
      <c r="E44" s="495"/>
      <c r="F44" s="494">
        <f t="shared" ref="F44" si="28">F14/$F$1</f>
        <v>7005852.3095027953</v>
      </c>
      <c r="G44" s="495"/>
      <c r="H44" s="494">
        <f t="shared" ref="H44" si="29">H14/$F$1</f>
        <v>0</v>
      </c>
      <c r="I44" s="495"/>
      <c r="J44" s="494">
        <f t="shared" ref="J44" si="30">J14/$F$1</f>
        <v>0</v>
      </c>
      <c r="K44" s="495"/>
    </row>
    <row r="45" spans="1:11" ht="12.75" thickTop="1">
      <c r="A45" s="258" t="s">
        <v>8</v>
      </c>
      <c r="B45" s="492">
        <f>B43/B44</f>
        <v>0.65240436800707646</v>
      </c>
      <c r="C45" s="493"/>
      <c r="D45" s="492">
        <f t="shared" ref="D45" si="31">D43/D44</f>
        <v>0.81404083707295427</v>
      </c>
      <c r="E45" s="493"/>
      <c r="F45" s="492">
        <f t="shared" ref="F45" si="32">F43/F44</f>
        <v>0.91821665339934355</v>
      </c>
      <c r="G45" s="493"/>
      <c r="H45" s="492" t="e">
        <f t="shared" ref="H45" si="33">H43/H44</f>
        <v>#DIV/0!</v>
      </c>
      <c r="I45" s="493"/>
      <c r="J45" s="492" t="e">
        <f t="shared" ref="J45" si="34">J43/J44</f>
        <v>#DIV/0!</v>
      </c>
      <c r="K45" s="493"/>
    </row>
    <row r="46" spans="1:11">
      <c r="A46" s="13"/>
      <c r="B46" s="13"/>
      <c r="C46" s="13"/>
      <c r="D46" s="13"/>
      <c r="E46" s="13"/>
    </row>
    <row r="47" spans="1:11">
      <c r="A47" s="482" t="s">
        <v>238</v>
      </c>
      <c r="B47" s="482"/>
      <c r="C47" s="482"/>
      <c r="D47" s="482"/>
      <c r="E47" s="482"/>
      <c r="F47" s="482"/>
      <c r="G47" s="482"/>
      <c r="H47" s="482"/>
      <c r="I47" s="482"/>
      <c r="J47" s="482"/>
      <c r="K47" s="482"/>
    </row>
    <row r="48" spans="1:11">
      <c r="A48" s="13"/>
      <c r="B48" s="13"/>
      <c r="C48" s="13"/>
      <c r="D48" s="13"/>
      <c r="E48" s="13"/>
    </row>
    <row r="49" spans="1:11" ht="12.75" thickBot="1">
      <c r="A49" s="267" t="s">
        <v>88</v>
      </c>
      <c r="B49" s="488" t="s">
        <v>248</v>
      </c>
      <c r="C49" s="489"/>
      <c r="D49" s="488" t="s">
        <v>210</v>
      </c>
      <c r="E49" s="489"/>
      <c r="F49" s="490" t="s">
        <v>215</v>
      </c>
      <c r="G49" s="491"/>
      <c r="H49" s="490" t="s">
        <v>216</v>
      </c>
      <c r="I49" s="491"/>
      <c r="J49" s="490" t="s">
        <v>217</v>
      </c>
      <c r="K49" s="491"/>
    </row>
    <row r="50" spans="1:11" ht="13.5" thickTop="1" thickBot="1">
      <c r="A50" s="62" t="s">
        <v>228</v>
      </c>
      <c r="B50" s="494">
        <f>B20/$F$1</f>
        <v>5871224.5935078952</v>
      </c>
      <c r="C50" s="495"/>
      <c r="D50" s="494">
        <f t="shared" ref="D50" si="35">D20/$F$1</f>
        <v>6473367.8532901835</v>
      </c>
      <c r="E50" s="495"/>
      <c r="F50" s="494">
        <f t="shared" ref="F50" si="36">F20/$F$1</f>
        <v>6432890.261841719</v>
      </c>
      <c r="G50" s="495"/>
      <c r="H50" s="494">
        <f t="shared" ref="H50" si="37">H20/$F$1</f>
        <v>0</v>
      </c>
      <c r="I50" s="495"/>
      <c r="J50" s="494">
        <f t="shared" ref="J50" si="38">J20/$F$1</f>
        <v>0</v>
      </c>
      <c r="K50" s="495"/>
    </row>
    <row r="51" spans="1:11" ht="13.5" thickTop="1" thickBot="1">
      <c r="A51" s="62" t="s">
        <v>227</v>
      </c>
      <c r="B51" s="494">
        <f>B21/$F$1</f>
        <v>14870588.916347947</v>
      </c>
      <c r="C51" s="495"/>
      <c r="D51" s="494">
        <f t="shared" ref="D51" si="39">D21/$F$1</f>
        <v>14425509.267431598</v>
      </c>
      <c r="E51" s="495"/>
      <c r="F51" s="494">
        <f t="shared" ref="F51" si="40">F21/$F$1</f>
        <v>13438742.571344513</v>
      </c>
      <c r="G51" s="495"/>
      <c r="H51" s="494">
        <f t="shared" ref="H51" si="41">H21/$F$1</f>
        <v>0</v>
      </c>
      <c r="I51" s="495"/>
      <c r="J51" s="494">
        <f t="shared" ref="J51" si="42">J21/$F$1</f>
        <v>0</v>
      </c>
      <c r="K51" s="495"/>
    </row>
    <row r="52" spans="1:11" ht="12.75" thickTop="1">
      <c r="A52" s="258" t="s">
        <v>8</v>
      </c>
      <c r="B52" s="492">
        <f>B50/B51</f>
        <v>0.39482125600643686</v>
      </c>
      <c r="C52" s="493"/>
      <c r="D52" s="492">
        <f t="shared" ref="D52" si="43">D50/D51</f>
        <v>0.44874449374935238</v>
      </c>
      <c r="E52" s="493"/>
      <c r="F52" s="492">
        <f t="shared" ref="F52" si="44">F50/F51</f>
        <v>0.47868245319012193</v>
      </c>
      <c r="G52" s="493"/>
      <c r="H52" s="492" t="e">
        <f t="shared" ref="H52" si="45">H50/H51</f>
        <v>#DIV/0!</v>
      </c>
      <c r="I52" s="493"/>
      <c r="J52" s="492" t="e">
        <f t="shared" ref="J52" si="46">J50/J51</f>
        <v>#DIV/0!</v>
      </c>
      <c r="K52" s="493"/>
    </row>
    <row r="53" spans="1:11">
      <c r="A53" s="13"/>
      <c r="B53" s="13"/>
      <c r="C53" s="13"/>
      <c r="D53" s="13"/>
      <c r="E53" s="13"/>
    </row>
    <row r="54" spans="1:11">
      <c r="A54" s="482" t="s">
        <v>239</v>
      </c>
      <c r="B54" s="482"/>
      <c r="C54" s="482"/>
      <c r="D54" s="482"/>
      <c r="E54" s="482"/>
      <c r="F54" s="482"/>
      <c r="G54" s="482"/>
      <c r="H54" s="482"/>
      <c r="I54" s="482"/>
      <c r="J54" s="482"/>
      <c r="K54" s="482"/>
    </row>
    <row r="55" spans="1:11">
      <c r="A55" s="13"/>
      <c r="B55" s="13"/>
      <c r="C55" s="13"/>
      <c r="D55" s="13"/>
      <c r="E55" s="13"/>
    </row>
    <row r="56" spans="1:11" ht="24.75" thickBot="1">
      <c r="A56" s="270" t="s">
        <v>229</v>
      </c>
      <c r="B56" s="488" t="s">
        <v>248</v>
      </c>
      <c r="C56" s="489"/>
      <c r="D56" s="488" t="s">
        <v>210</v>
      </c>
      <c r="E56" s="489"/>
      <c r="F56" s="490" t="s">
        <v>215</v>
      </c>
      <c r="G56" s="491"/>
      <c r="H56" s="490" t="s">
        <v>216</v>
      </c>
      <c r="I56" s="491"/>
      <c r="J56" s="490" t="s">
        <v>217</v>
      </c>
      <c r="K56" s="491"/>
    </row>
    <row r="57" spans="1:11" ht="13.5" thickTop="1" thickBot="1">
      <c r="A57" s="62" t="s">
        <v>90</v>
      </c>
      <c r="B57" s="494">
        <f>B27/$F$1</f>
        <v>2330067.4708247525</v>
      </c>
      <c r="C57" s="495"/>
      <c r="D57" s="494">
        <f t="shared" ref="D57" si="47">D27/$F$1</f>
        <v>2059929.3909973523</v>
      </c>
      <c r="E57" s="495"/>
      <c r="F57" s="494">
        <f t="shared" ref="F57" si="48">F27/$F$1</f>
        <v>1364274.7867019712</v>
      </c>
      <c r="G57" s="495"/>
      <c r="H57" s="494">
        <f t="shared" ref="H57" si="49">H27/$F$1</f>
        <v>0</v>
      </c>
      <c r="I57" s="495"/>
      <c r="J57" s="494">
        <f t="shared" ref="J57" si="50">J27/$F$1</f>
        <v>0</v>
      </c>
      <c r="K57" s="495"/>
    </row>
    <row r="58" spans="1:11" ht="13.5" thickTop="1" thickBot="1">
      <c r="A58" s="62" t="s">
        <v>91</v>
      </c>
      <c r="B58" s="494">
        <f>B28/$F$1</f>
        <v>12202739.629302736</v>
      </c>
      <c r="C58" s="495"/>
      <c r="D58" s="494">
        <f t="shared" ref="D58" si="51">D28/$F$1</f>
        <v>12225832.303618712</v>
      </c>
      <c r="E58" s="495"/>
      <c r="F58" s="494">
        <f t="shared" ref="F58" si="52">F28/$F$1</f>
        <v>11736157.693439247</v>
      </c>
      <c r="G58" s="495"/>
      <c r="H58" s="494">
        <f t="shared" ref="H58" si="53">H28/$F$1</f>
        <v>0</v>
      </c>
      <c r="I58" s="495"/>
      <c r="J58" s="494">
        <f t="shared" ref="J58" si="54">J28/$F$1</f>
        <v>0</v>
      </c>
      <c r="K58" s="495"/>
    </row>
    <row r="59" spans="1:11" ht="12.75" thickTop="1">
      <c r="A59" s="258" t="s">
        <v>8</v>
      </c>
      <c r="B59" s="484">
        <f>B57/B58</f>
        <v>0.19094625810334465</v>
      </c>
      <c r="C59" s="485"/>
      <c r="D59" s="484">
        <f t="shared" ref="D59" si="55">D57/D58</f>
        <v>0.16848991053047863</v>
      </c>
      <c r="E59" s="485"/>
      <c r="F59" s="484">
        <f t="shared" ref="F59" si="56">F57/F58</f>
        <v>0.11624543759024547</v>
      </c>
      <c r="G59" s="485"/>
      <c r="H59" s="484" t="e">
        <f t="shared" ref="H59" si="57">H57/H58</f>
        <v>#DIV/0!</v>
      </c>
      <c r="I59" s="485"/>
      <c r="J59" s="484" t="e">
        <f t="shared" ref="J59" si="58">J57/J58</f>
        <v>#DIV/0!</v>
      </c>
      <c r="K59" s="485"/>
    </row>
    <row r="61" spans="1:11" s="297" customFormat="1"/>
    <row r="63" spans="1:11">
      <c r="A63" s="482" t="s">
        <v>240</v>
      </c>
      <c r="B63" s="482"/>
      <c r="C63" s="482"/>
      <c r="D63" s="482"/>
      <c r="E63" s="482"/>
      <c r="F63" s="482"/>
      <c r="G63" s="482"/>
      <c r="H63" s="482"/>
      <c r="I63" s="482"/>
      <c r="J63" s="482"/>
      <c r="K63" s="482"/>
    </row>
    <row r="65" spans="1:11" ht="24.75" thickBot="1">
      <c r="A65" s="270" t="s">
        <v>85</v>
      </c>
      <c r="B65" s="488" t="s">
        <v>248</v>
      </c>
      <c r="C65" s="489"/>
      <c r="D65" s="488" t="s">
        <v>210</v>
      </c>
      <c r="E65" s="489"/>
      <c r="F65" s="490" t="s">
        <v>215</v>
      </c>
      <c r="G65" s="491"/>
      <c r="H65" s="490" t="s">
        <v>216</v>
      </c>
      <c r="I65" s="491"/>
      <c r="J65" s="490" t="s">
        <v>217</v>
      </c>
      <c r="K65" s="491"/>
    </row>
    <row r="66" spans="1:11" ht="13.5" thickTop="1" thickBot="1">
      <c r="A66" s="62" t="s">
        <v>86</v>
      </c>
      <c r="B66" s="486">
        <f>B36/$H$1</f>
        <v>709811.62993128237</v>
      </c>
      <c r="C66" s="487"/>
      <c r="D66" s="486">
        <f t="shared" ref="D66" si="59">D36/$H$1</f>
        <v>579943.15540071297</v>
      </c>
      <c r="E66" s="487"/>
      <c r="F66" s="486">
        <f t="shared" ref="F66" si="60">F36/$H$1</f>
        <v>421736.65511219966</v>
      </c>
      <c r="G66" s="487"/>
      <c r="H66" s="486">
        <f t="shared" ref="H66" si="61">H36/$H$1</f>
        <v>0</v>
      </c>
      <c r="I66" s="487"/>
      <c r="J66" s="486">
        <f t="shared" ref="J66" si="62">J36/$H$1</f>
        <v>0</v>
      </c>
      <c r="K66" s="487"/>
    </row>
    <row r="67" spans="1:11" ht="13.5" thickTop="1" thickBot="1">
      <c r="A67" s="62" t="s">
        <v>87</v>
      </c>
      <c r="B67" s="486">
        <f>B37/$H$1</f>
        <v>136318.87136762304</v>
      </c>
      <c r="C67" s="487"/>
      <c r="D67" s="486">
        <f t="shared" ref="D67" si="63">D37/$H$1</f>
        <v>151550.82843883548</v>
      </c>
      <c r="E67" s="487"/>
      <c r="F67" s="486">
        <f t="shared" ref="F67" si="64">F37/$H$1</f>
        <v>106669.82313138543</v>
      </c>
      <c r="G67" s="487"/>
      <c r="H67" s="486">
        <f t="shared" ref="H67" si="65">H37/$H$1</f>
        <v>0</v>
      </c>
      <c r="I67" s="487"/>
      <c r="J67" s="486">
        <f t="shared" ref="J67" si="66">J37/$H$1</f>
        <v>0</v>
      </c>
      <c r="K67" s="487"/>
    </row>
    <row r="68" spans="1:11" ht="12.75" thickTop="1">
      <c r="A68" s="258" t="s">
        <v>8</v>
      </c>
      <c r="B68" s="484">
        <f>B66/B67</f>
        <v>5.2069946208479907</v>
      </c>
      <c r="C68" s="485"/>
      <c r="D68" s="484">
        <f t="shared" ref="D68" si="67">D66/D67</f>
        <v>3.8267237558174925</v>
      </c>
      <c r="E68" s="485"/>
      <c r="F68" s="484">
        <f t="shared" ref="F68" si="68">F66/F67</f>
        <v>3.9536641454138888</v>
      </c>
      <c r="G68" s="485"/>
      <c r="H68" s="484" t="e">
        <f t="shared" ref="H68" si="69">H66/H67</f>
        <v>#DIV/0!</v>
      </c>
      <c r="I68" s="485"/>
      <c r="J68" s="484" t="e">
        <f t="shared" ref="J68" si="70">J66/J67</f>
        <v>#DIV/0!</v>
      </c>
      <c r="K68" s="485"/>
    </row>
    <row r="69" spans="1:11">
      <c r="A69" s="13"/>
      <c r="B69" s="13"/>
      <c r="C69" s="13"/>
      <c r="D69" s="13"/>
      <c r="E69" s="13"/>
    </row>
    <row r="70" spans="1:11">
      <c r="A70" s="482" t="s">
        <v>241</v>
      </c>
      <c r="B70" s="482"/>
      <c r="C70" s="482"/>
      <c r="D70" s="482"/>
      <c r="E70" s="482"/>
      <c r="F70" s="482"/>
      <c r="G70" s="482"/>
      <c r="H70" s="482"/>
      <c r="I70" s="482"/>
      <c r="J70" s="482"/>
      <c r="K70" s="482"/>
    </row>
    <row r="71" spans="1:11">
      <c r="A71" s="13"/>
      <c r="B71" s="13"/>
      <c r="C71" s="13"/>
      <c r="D71" s="13"/>
      <c r="E71" s="13"/>
    </row>
    <row r="72" spans="1:11" ht="12.75" thickBot="1">
      <c r="A72" s="267" t="s">
        <v>88</v>
      </c>
      <c r="B72" s="488" t="s">
        <v>248</v>
      </c>
      <c r="C72" s="489"/>
      <c r="D72" s="488" t="s">
        <v>210</v>
      </c>
      <c r="E72" s="489"/>
      <c r="F72" s="490" t="s">
        <v>215</v>
      </c>
      <c r="G72" s="491"/>
      <c r="H72" s="490" t="s">
        <v>216</v>
      </c>
      <c r="I72" s="491"/>
      <c r="J72" s="490" t="s">
        <v>217</v>
      </c>
      <c r="K72" s="491"/>
    </row>
    <row r="73" spans="1:11" ht="13.5" thickTop="1" thickBot="1">
      <c r="A73" s="62" t="s">
        <v>228</v>
      </c>
      <c r="B73" s="486">
        <f>B43/$H$1</f>
        <v>1352287.0289305791</v>
      </c>
      <c r="C73" s="487"/>
      <c r="D73" s="486">
        <f t="shared" ref="D73" si="71">D43/$H$1</f>
        <v>1490975.3905820723</v>
      </c>
      <c r="E73" s="487"/>
      <c r="F73" s="486">
        <f t="shared" ref="F73" si="72">F43/$H$1</f>
        <v>1481652.4084671254</v>
      </c>
      <c r="G73" s="487"/>
      <c r="H73" s="486">
        <f t="shared" ref="H73" si="73">H43/$H$1</f>
        <v>0</v>
      </c>
      <c r="I73" s="487"/>
      <c r="J73" s="486">
        <f t="shared" ref="J73" si="74">J43/$H$1</f>
        <v>0</v>
      </c>
      <c r="K73" s="487"/>
    </row>
    <row r="74" spans="1:11" ht="13.5" thickTop="1" thickBot="1">
      <c r="A74" s="62" t="s">
        <v>89</v>
      </c>
      <c r="B74" s="486">
        <f>B44/$H$1</f>
        <v>2072774.3332888156</v>
      </c>
      <c r="C74" s="487"/>
      <c r="D74" s="486">
        <f t="shared" ref="D74" si="75">D44/$H$1</f>
        <v>1831573.2119081037</v>
      </c>
      <c r="E74" s="487"/>
      <c r="F74" s="486">
        <f t="shared" ref="F74" si="76">F44/$H$1</f>
        <v>1613619.6212319587</v>
      </c>
      <c r="G74" s="487"/>
      <c r="H74" s="486">
        <f t="shared" ref="H74" si="77">H44/$H$1</f>
        <v>0</v>
      </c>
      <c r="I74" s="487"/>
      <c r="J74" s="486">
        <f t="shared" ref="J74" si="78">J44/$H$1</f>
        <v>0</v>
      </c>
      <c r="K74" s="487"/>
    </row>
    <row r="75" spans="1:11" ht="12.75" thickTop="1">
      <c r="A75" s="258" t="s">
        <v>8</v>
      </c>
      <c r="B75" s="492">
        <f>B73/B74</f>
        <v>0.65240436800707646</v>
      </c>
      <c r="C75" s="493"/>
      <c r="D75" s="492">
        <f t="shared" ref="D75" si="79">D73/D74</f>
        <v>0.81404083707295438</v>
      </c>
      <c r="E75" s="493"/>
      <c r="F75" s="492">
        <f t="shared" ref="F75" si="80">F73/F74</f>
        <v>0.91821665339934344</v>
      </c>
      <c r="G75" s="493"/>
      <c r="H75" s="492" t="e">
        <f t="shared" ref="H75" si="81">H73/H74</f>
        <v>#DIV/0!</v>
      </c>
      <c r="I75" s="493"/>
      <c r="J75" s="492" t="e">
        <f t="shared" ref="J75" si="82">J73/J74</f>
        <v>#DIV/0!</v>
      </c>
      <c r="K75" s="493"/>
    </row>
    <row r="76" spans="1:11">
      <c r="A76" s="13"/>
      <c r="B76" s="13"/>
      <c r="C76" s="13"/>
      <c r="D76" s="13"/>
      <c r="E76" s="13"/>
    </row>
    <row r="77" spans="1:11">
      <c r="A77" s="482" t="s">
        <v>242</v>
      </c>
      <c r="B77" s="482"/>
      <c r="C77" s="482"/>
      <c r="D77" s="482"/>
      <c r="E77" s="482"/>
      <c r="F77" s="482"/>
      <c r="G77" s="482"/>
      <c r="H77" s="482"/>
      <c r="I77" s="482"/>
      <c r="J77" s="482"/>
      <c r="K77" s="482"/>
    </row>
    <row r="78" spans="1:11">
      <c r="A78" s="13"/>
      <c r="B78" s="13"/>
      <c r="C78" s="13"/>
      <c r="D78" s="13"/>
      <c r="E78" s="13"/>
    </row>
    <row r="79" spans="1:11" ht="12.75" thickBot="1">
      <c r="A79" s="267" t="s">
        <v>88</v>
      </c>
      <c r="B79" s="488" t="s">
        <v>248</v>
      </c>
      <c r="C79" s="489"/>
      <c r="D79" s="488" t="s">
        <v>210</v>
      </c>
      <c r="E79" s="489"/>
      <c r="F79" s="490" t="s">
        <v>215</v>
      </c>
      <c r="G79" s="491"/>
      <c r="H79" s="490" t="s">
        <v>216</v>
      </c>
      <c r="I79" s="491"/>
      <c r="J79" s="490" t="s">
        <v>217</v>
      </c>
      <c r="K79" s="491"/>
    </row>
    <row r="80" spans="1:11" ht="13.5" thickTop="1" thickBot="1">
      <c r="A80" s="62" t="s">
        <v>228</v>
      </c>
      <c r="B80" s="486">
        <f>B50/$H$1</f>
        <v>1352287.0289305791</v>
      </c>
      <c r="C80" s="487"/>
      <c r="D80" s="486">
        <f t="shared" ref="D80" si="83">D50/$H$1</f>
        <v>1490975.3905820723</v>
      </c>
      <c r="E80" s="487"/>
      <c r="F80" s="486">
        <f t="shared" ref="F80" si="84">F50/$H$1</f>
        <v>1481652.4084671254</v>
      </c>
      <c r="G80" s="487"/>
      <c r="H80" s="486">
        <f t="shared" ref="H80" si="85">H50/$H$1</f>
        <v>0</v>
      </c>
      <c r="I80" s="487"/>
      <c r="J80" s="486">
        <f t="shared" ref="J80" si="86">J50/$H$1</f>
        <v>0</v>
      </c>
      <c r="K80" s="487"/>
    </row>
    <row r="81" spans="1:11" ht="13.5" thickTop="1" thickBot="1">
      <c r="A81" s="62" t="s">
        <v>227</v>
      </c>
      <c r="B81" s="486">
        <f>B51/$H$1</f>
        <v>3425061.3622193947</v>
      </c>
      <c r="C81" s="487"/>
      <c r="D81" s="486">
        <f t="shared" ref="D81" si="87">D51/$H$1</f>
        <v>3322548.602490176</v>
      </c>
      <c r="E81" s="487"/>
      <c r="F81" s="486">
        <f t="shared" ref="F81" si="88">F51/$H$1</f>
        <v>3095272.0296990839</v>
      </c>
      <c r="G81" s="487"/>
      <c r="H81" s="486">
        <f t="shared" ref="H81" si="89">H51/$H$1</f>
        <v>0</v>
      </c>
      <c r="I81" s="487"/>
      <c r="J81" s="486">
        <f t="shared" ref="J81" si="90">J51/$H$1</f>
        <v>0</v>
      </c>
      <c r="K81" s="487"/>
    </row>
    <row r="82" spans="1:11" ht="12.75" thickTop="1">
      <c r="A82" s="258" t="s">
        <v>8</v>
      </c>
      <c r="B82" s="492">
        <f>B80/B81</f>
        <v>0.39482125600643686</v>
      </c>
      <c r="C82" s="493"/>
      <c r="D82" s="492">
        <f t="shared" ref="D82" si="91">D80/D81</f>
        <v>0.44874449374935238</v>
      </c>
      <c r="E82" s="493"/>
      <c r="F82" s="492">
        <f t="shared" ref="F82" si="92">F80/F81</f>
        <v>0.47868245319012193</v>
      </c>
      <c r="G82" s="493"/>
      <c r="H82" s="492" t="e">
        <f t="shared" ref="H82" si="93">H80/H81</f>
        <v>#DIV/0!</v>
      </c>
      <c r="I82" s="493"/>
      <c r="J82" s="492" t="e">
        <f t="shared" ref="J82" si="94">J80/J81</f>
        <v>#DIV/0!</v>
      </c>
      <c r="K82" s="493"/>
    </row>
    <row r="83" spans="1:11">
      <c r="A83" s="13"/>
      <c r="B83" s="13"/>
      <c r="C83" s="13"/>
      <c r="D83" s="13"/>
      <c r="E83" s="13"/>
    </row>
    <row r="84" spans="1:11">
      <c r="A84" s="482" t="s">
        <v>243</v>
      </c>
      <c r="B84" s="482"/>
      <c r="C84" s="482"/>
      <c r="D84" s="482"/>
      <c r="E84" s="482"/>
      <c r="F84" s="482"/>
      <c r="G84" s="482"/>
      <c r="H84" s="482"/>
      <c r="I84" s="482"/>
      <c r="J84" s="482"/>
      <c r="K84" s="482"/>
    </row>
    <row r="85" spans="1:11">
      <c r="A85" s="13"/>
      <c r="B85" s="13"/>
      <c r="C85" s="13"/>
      <c r="D85" s="13"/>
      <c r="E85" s="13"/>
    </row>
    <row r="86" spans="1:11" ht="24.75" thickBot="1">
      <c r="A86" s="270" t="s">
        <v>229</v>
      </c>
      <c r="B86" s="488" t="s">
        <v>248</v>
      </c>
      <c r="C86" s="489"/>
      <c r="D86" s="488" t="s">
        <v>210</v>
      </c>
      <c r="E86" s="489"/>
      <c r="F86" s="490" t="s">
        <v>215</v>
      </c>
      <c r="G86" s="491"/>
      <c r="H86" s="490" t="s">
        <v>216</v>
      </c>
      <c r="I86" s="491"/>
      <c r="J86" s="490" t="s">
        <v>217</v>
      </c>
      <c r="K86" s="491"/>
    </row>
    <row r="87" spans="1:11" ht="13.5" thickTop="1" thickBot="1">
      <c r="A87" s="62" t="s">
        <v>90</v>
      </c>
      <c r="B87" s="486">
        <f>B57/$H$1</f>
        <v>536671.68869907001</v>
      </c>
      <c r="C87" s="487"/>
      <c r="D87" s="486">
        <f t="shared" ref="D87" si="95">D57/$H$1</f>
        <v>474452.26316819497</v>
      </c>
      <c r="E87" s="487"/>
      <c r="F87" s="486">
        <f t="shared" ref="F87" si="96">F57/$H$1</f>
        <v>314225.94529837876</v>
      </c>
      <c r="G87" s="487"/>
      <c r="H87" s="486">
        <f t="shared" ref="H87" si="97">H57/$H$1</f>
        <v>0</v>
      </c>
      <c r="I87" s="487"/>
      <c r="J87" s="486">
        <f t="shared" ref="J87" si="98">J57/$H$1</f>
        <v>0</v>
      </c>
      <c r="K87" s="487"/>
    </row>
    <row r="88" spans="1:11" ht="13.5" thickTop="1" thickBot="1">
      <c r="A88" s="62" t="s">
        <v>91</v>
      </c>
      <c r="B88" s="486">
        <f>B58/$H$1</f>
        <v>2810590.2363826926</v>
      </c>
      <c r="C88" s="487"/>
      <c r="D88" s="486">
        <f t="shared" ref="D88" si="99">D58/$H$1</f>
        <v>2815909.0456776633</v>
      </c>
      <c r="E88" s="487"/>
      <c r="F88" s="486">
        <f t="shared" ref="F88" si="100">F58/$H$1</f>
        <v>2703124.9725773879</v>
      </c>
      <c r="G88" s="487"/>
      <c r="H88" s="486">
        <f t="shared" ref="H88" si="101">H58/$H$1</f>
        <v>0</v>
      </c>
      <c r="I88" s="487"/>
      <c r="J88" s="486">
        <f t="shared" ref="J88" si="102">J58/$H$1</f>
        <v>0</v>
      </c>
      <c r="K88" s="487"/>
    </row>
    <row r="89" spans="1:11" ht="12.75" thickTop="1">
      <c r="A89" s="258" t="s">
        <v>8</v>
      </c>
      <c r="B89" s="484">
        <f>B87/B88</f>
        <v>0.19094625810334462</v>
      </c>
      <c r="C89" s="485"/>
      <c r="D89" s="484">
        <f t="shared" ref="D89" si="103">D87/D88</f>
        <v>0.16848991053047863</v>
      </c>
      <c r="E89" s="485"/>
      <c r="F89" s="484">
        <f t="shared" ref="F89" si="104">F87/F88</f>
        <v>0.11624543759024547</v>
      </c>
      <c r="G89" s="485"/>
      <c r="H89" s="484" t="e">
        <f t="shared" ref="H89" si="105">H87/H88</f>
        <v>#DIV/0!</v>
      </c>
      <c r="I89" s="485"/>
      <c r="J89" s="484" t="e">
        <f t="shared" ref="J89" si="106">J87/J88</f>
        <v>#DIV/0!</v>
      </c>
      <c r="K89" s="485"/>
    </row>
  </sheetData>
  <mergeCells count="254">
    <mergeCell ref="B29:C29"/>
    <mergeCell ref="D29:E29"/>
    <mergeCell ref="J29:K29"/>
    <mergeCell ref="F27:G27"/>
    <mergeCell ref="H27:I27"/>
    <mergeCell ref="J27:K27"/>
    <mergeCell ref="B22:C22"/>
    <mergeCell ref="D22:E22"/>
    <mergeCell ref="F22:G22"/>
    <mergeCell ref="D26:E26"/>
    <mergeCell ref="F26:G26"/>
    <mergeCell ref="H26:I26"/>
    <mergeCell ref="J26:K26"/>
    <mergeCell ref="H22:I22"/>
    <mergeCell ref="J22:K22"/>
    <mergeCell ref="B28:C28"/>
    <mergeCell ref="D28:E28"/>
    <mergeCell ref="F28:G28"/>
    <mergeCell ref="H28:I28"/>
    <mergeCell ref="J28:K28"/>
    <mergeCell ref="B27:C27"/>
    <mergeCell ref="D27:E27"/>
    <mergeCell ref="H29:I29"/>
    <mergeCell ref="B26:C26"/>
    <mergeCell ref="A3:K3"/>
    <mergeCell ref="A1:C1"/>
    <mergeCell ref="J19:K19"/>
    <mergeCell ref="B6:C6"/>
    <mergeCell ref="D6:E6"/>
    <mergeCell ref="F6:G6"/>
    <mergeCell ref="H6:I6"/>
    <mergeCell ref="J6:K6"/>
    <mergeCell ref="A10:K10"/>
    <mergeCell ref="B12:C12"/>
    <mergeCell ref="D12:E12"/>
    <mergeCell ref="F12:G12"/>
    <mergeCell ref="H12:I12"/>
    <mergeCell ref="J12:K12"/>
    <mergeCell ref="F13:G13"/>
    <mergeCell ref="H13:I13"/>
    <mergeCell ref="J13:K13"/>
    <mergeCell ref="B13:C13"/>
    <mergeCell ref="D13:E13"/>
    <mergeCell ref="B14:C14"/>
    <mergeCell ref="D14:E14"/>
    <mergeCell ref="F14:G14"/>
    <mergeCell ref="H14:I14"/>
    <mergeCell ref="J14:K14"/>
    <mergeCell ref="B8:C8"/>
    <mergeCell ref="D8:E8"/>
    <mergeCell ref="B5:C5"/>
    <mergeCell ref="D5:E5"/>
    <mergeCell ref="F5:G5"/>
    <mergeCell ref="H5:I5"/>
    <mergeCell ref="J5:K5"/>
    <mergeCell ref="F8:G8"/>
    <mergeCell ref="B7:C7"/>
    <mergeCell ref="D7:E7"/>
    <mergeCell ref="F7:G7"/>
    <mergeCell ref="H7:I7"/>
    <mergeCell ref="J7:K7"/>
    <mergeCell ref="H8:I8"/>
    <mergeCell ref="J8:K8"/>
    <mergeCell ref="D19:E19"/>
    <mergeCell ref="F19:G19"/>
    <mergeCell ref="B15:C15"/>
    <mergeCell ref="D15:E15"/>
    <mergeCell ref="F15:G15"/>
    <mergeCell ref="H15:I15"/>
    <mergeCell ref="J15:K15"/>
    <mergeCell ref="H19:I19"/>
    <mergeCell ref="A24:K24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A17:K17"/>
    <mergeCell ref="B19:C19"/>
    <mergeCell ref="B38:C38"/>
    <mergeCell ref="D38:E38"/>
    <mergeCell ref="F38:G38"/>
    <mergeCell ref="H38:I38"/>
    <mergeCell ref="J38:K38"/>
    <mergeCell ref="B37:C37"/>
    <mergeCell ref="D37:E37"/>
    <mergeCell ref="F37:G37"/>
    <mergeCell ref="H37:I37"/>
    <mergeCell ref="J37:K37"/>
    <mergeCell ref="F29:G29"/>
    <mergeCell ref="B43:C43"/>
    <mergeCell ref="D43:E43"/>
    <mergeCell ref="F43:G43"/>
    <mergeCell ref="H43:I43"/>
    <mergeCell ref="J43:K43"/>
    <mergeCell ref="A40:K40"/>
    <mergeCell ref="B42:C42"/>
    <mergeCell ref="D42:E42"/>
    <mergeCell ref="F42:G42"/>
    <mergeCell ref="H42:I42"/>
    <mergeCell ref="J42:K42"/>
    <mergeCell ref="B36:C36"/>
    <mergeCell ref="D36:E36"/>
    <mergeCell ref="F36:G36"/>
    <mergeCell ref="H36:I36"/>
    <mergeCell ref="J36:K36"/>
    <mergeCell ref="D30:E30"/>
    <mergeCell ref="A33:K33"/>
    <mergeCell ref="B35:C35"/>
    <mergeCell ref="D35:E35"/>
    <mergeCell ref="F35:G35"/>
    <mergeCell ref="H35:I35"/>
    <mergeCell ref="J35:K35"/>
    <mergeCell ref="B45:C45"/>
    <mergeCell ref="D45:E45"/>
    <mergeCell ref="F45:G45"/>
    <mergeCell ref="H45:I45"/>
    <mergeCell ref="J45:K45"/>
    <mergeCell ref="B44:C44"/>
    <mergeCell ref="D44:E44"/>
    <mergeCell ref="F44:G44"/>
    <mergeCell ref="H44:I44"/>
    <mergeCell ref="J44:K44"/>
    <mergeCell ref="B50:C50"/>
    <mergeCell ref="D50:E50"/>
    <mergeCell ref="F50:G50"/>
    <mergeCell ref="H50:I50"/>
    <mergeCell ref="J50:K50"/>
    <mergeCell ref="A47:K47"/>
    <mergeCell ref="B49:C49"/>
    <mergeCell ref="D49:E49"/>
    <mergeCell ref="F49:G49"/>
    <mergeCell ref="H49:I49"/>
    <mergeCell ref="J49:K49"/>
    <mergeCell ref="B52:C52"/>
    <mergeCell ref="D52:E52"/>
    <mergeCell ref="F52:G52"/>
    <mergeCell ref="H52:I52"/>
    <mergeCell ref="J52:K52"/>
    <mergeCell ref="B51:C51"/>
    <mergeCell ref="D51:E51"/>
    <mergeCell ref="F51:G51"/>
    <mergeCell ref="H51:I51"/>
    <mergeCell ref="J51:K51"/>
    <mergeCell ref="B57:C57"/>
    <mergeCell ref="D57:E57"/>
    <mergeCell ref="F57:G57"/>
    <mergeCell ref="H57:I57"/>
    <mergeCell ref="J57:K57"/>
    <mergeCell ref="A54:K54"/>
    <mergeCell ref="B56:C56"/>
    <mergeCell ref="D56:E56"/>
    <mergeCell ref="F56:G56"/>
    <mergeCell ref="H56:I56"/>
    <mergeCell ref="J56:K56"/>
    <mergeCell ref="B59:C59"/>
    <mergeCell ref="D59:E59"/>
    <mergeCell ref="F59:G59"/>
    <mergeCell ref="H59:I59"/>
    <mergeCell ref="J59:K59"/>
    <mergeCell ref="B58:C58"/>
    <mergeCell ref="D58:E58"/>
    <mergeCell ref="F58:G58"/>
    <mergeCell ref="H58:I58"/>
    <mergeCell ref="J58:K58"/>
    <mergeCell ref="B66:C66"/>
    <mergeCell ref="D66:E66"/>
    <mergeCell ref="F66:G66"/>
    <mergeCell ref="H66:I66"/>
    <mergeCell ref="J66:K66"/>
    <mergeCell ref="A63:K63"/>
    <mergeCell ref="B65:C65"/>
    <mergeCell ref="D65:E65"/>
    <mergeCell ref="F65:G65"/>
    <mergeCell ref="H65:I65"/>
    <mergeCell ref="J65:K65"/>
    <mergeCell ref="B68:C68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B73:C73"/>
    <mergeCell ref="D73:E73"/>
    <mergeCell ref="F73:G73"/>
    <mergeCell ref="H73:I73"/>
    <mergeCell ref="J73:K73"/>
    <mergeCell ref="A70:K70"/>
    <mergeCell ref="B72:C72"/>
    <mergeCell ref="D72:E72"/>
    <mergeCell ref="F72:G72"/>
    <mergeCell ref="H72:I72"/>
    <mergeCell ref="J72:K72"/>
    <mergeCell ref="B75:C75"/>
    <mergeCell ref="D75:E75"/>
    <mergeCell ref="F75:G75"/>
    <mergeCell ref="H75:I75"/>
    <mergeCell ref="J75:K75"/>
    <mergeCell ref="B74:C74"/>
    <mergeCell ref="D74:E74"/>
    <mergeCell ref="F74:G74"/>
    <mergeCell ref="H74:I74"/>
    <mergeCell ref="J74:K74"/>
    <mergeCell ref="B80:C80"/>
    <mergeCell ref="D80:E80"/>
    <mergeCell ref="F80:G80"/>
    <mergeCell ref="H80:I80"/>
    <mergeCell ref="J80:K80"/>
    <mergeCell ref="A77:K77"/>
    <mergeCell ref="B79:C79"/>
    <mergeCell ref="D79:E79"/>
    <mergeCell ref="F79:G79"/>
    <mergeCell ref="H79:I79"/>
    <mergeCell ref="J79:K79"/>
    <mergeCell ref="B82:C82"/>
    <mergeCell ref="D82:E82"/>
    <mergeCell ref="F82:G82"/>
    <mergeCell ref="H82:I82"/>
    <mergeCell ref="J82:K82"/>
    <mergeCell ref="B81:C81"/>
    <mergeCell ref="D81:E81"/>
    <mergeCell ref="F81:G81"/>
    <mergeCell ref="H81:I81"/>
    <mergeCell ref="J81:K81"/>
    <mergeCell ref="B87:C87"/>
    <mergeCell ref="D87:E87"/>
    <mergeCell ref="F87:G87"/>
    <mergeCell ref="H87:I87"/>
    <mergeCell ref="J87:K87"/>
    <mergeCell ref="A84:K84"/>
    <mergeCell ref="B86:C86"/>
    <mergeCell ref="D86:E86"/>
    <mergeCell ref="F86:G86"/>
    <mergeCell ref="H86:I86"/>
    <mergeCell ref="J86:K86"/>
    <mergeCell ref="B89:C89"/>
    <mergeCell ref="D89:E89"/>
    <mergeCell ref="F89:G89"/>
    <mergeCell ref="H89:I89"/>
    <mergeCell ref="J89:K89"/>
    <mergeCell ref="B88:C88"/>
    <mergeCell ref="D88:E88"/>
    <mergeCell ref="F88:G88"/>
    <mergeCell ref="H88:I88"/>
    <mergeCell ref="J88:K8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0B3A-7BAF-4E41-8D68-A4B308182C94}">
  <sheetPr codeName="Sheet19">
    <tabColor rgb="FFED7D31"/>
  </sheetPr>
  <dimension ref="A1:N77"/>
  <sheetViews>
    <sheetView zoomScale="70" zoomScaleNormal="70" workbookViewId="0">
      <selection activeCell="B86" sqref="B86:C86"/>
    </sheetView>
  </sheetViews>
  <sheetFormatPr defaultRowHeight="15"/>
  <cols>
    <col min="2" max="2" width="31.140625" customWidth="1"/>
    <col min="3" max="4" width="13.42578125" customWidth="1"/>
    <col min="5" max="5" width="13.7109375" customWidth="1"/>
    <col min="6" max="6" width="19.85546875" customWidth="1"/>
    <col min="7" max="7" width="16.140625" customWidth="1"/>
    <col min="8" max="8" width="12.28515625" customWidth="1"/>
    <col min="9" max="9" width="14.28515625" customWidth="1"/>
    <col min="10" max="10" width="13.7109375" customWidth="1"/>
    <col min="11" max="11" width="12.7109375" bestFit="1" customWidth="1"/>
    <col min="12" max="12" width="13.140625" bestFit="1" customWidth="1"/>
  </cols>
  <sheetData>
    <row r="1" spans="1:14" s="19" customFormat="1" ht="17.45" customHeight="1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2" spans="1:14" s="19" customFormat="1" ht="12">
      <c r="A2" s="145"/>
      <c r="B2" s="145"/>
      <c r="C2" s="145"/>
      <c r="D2" s="145"/>
      <c r="E2" s="145"/>
      <c r="F2" s="145"/>
      <c r="G2" s="145"/>
      <c r="H2" s="145"/>
      <c r="I2" s="146"/>
      <c r="J2" s="147"/>
      <c r="K2" s="146"/>
      <c r="L2" s="148"/>
      <c r="M2" s="41"/>
      <c r="N2" s="41"/>
    </row>
    <row r="4" spans="1:14">
      <c r="B4" s="508" t="s">
        <v>183</v>
      </c>
      <c r="C4" s="508"/>
      <c r="D4" s="508"/>
      <c r="E4" s="508"/>
      <c r="F4" s="508"/>
      <c r="G4" s="508"/>
      <c r="H4" s="508"/>
      <c r="I4" s="508"/>
      <c r="J4" s="508"/>
      <c r="K4" s="508"/>
      <c r="L4" s="508"/>
    </row>
    <row r="5" spans="1:14" ht="15.75" thickBot="1">
      <c r="B5" s="119"/>
    </row>
    <row r="6" spans="1:14" ht="28.15" customHeight="1" thickTop="1">
      <c r="B6" s="505" t="s">
        <v>92</v>
      </c>
      <c r="C6" s="505" t="s">
        <v>93</v>
      </c>
      <c r="D6" s="505" t="s">
        <v>178</v>
      </c>
      <c r="E6" s="505" t="s">
        <v>179</v>
      </c>
      <c r="F6" s="505" t="s">
        <v>180</v>
      </c>
      <c r="G6" s="505" t="s">
        <v>181</v>
      </c>
      <c r="H6" s="505" t="s">
        <v>94</v>
      </c>
      <c r="I6" s="505" t="s">
        <v>9</v>
      </c>
      <c r="J6" s="505" t="s">
        <v>182</v>
      </c>
      <c r="K6" s="505" t="s">
        <v>7</v>
      </c>
      <c r="L6" s="505" t="s">
        <v>95</v>
      </c>
      <c r="M6" s="122"/>
      <c r="N6" s="120"/>
    </row>
    <row r="7" spans="1:14" ht="15" customHeight="1"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121"/>
      <c r="N7" s="120"/>
    </row>
    <row r="8" spans="1:14" ht="15" customHeight="1">
      <c r="B8" s="506"/>
      <c r="C8" s="506"/>
      <c r="D8" s="506"/>
      <c r="E8" s="506"/>
      <c r="F8" s="506"/>
      <c r="G8" s="506"/>
      <c r="H8" s="506"/>
      <c r="I8" s="506"/>
      <c r="J8" s="506"/>
      <c r="K8" s="506"/>
      <c r="L8" s="506"/>
      <c r="M8" s="121"/>
      <c r="N8" s="120"/>
    </row>
    <row r="9" spans="1:14" ht="29.25" customHeight="1" thickBot="1"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121"/>
      <c r="N9" s="120"/>
    </row>
    <row r="10" spans="1:14" ht="30" customHeight="1" thickTop="1" thickBot="1">
      <c r="B10" s="502" t="s">
        <v>172</v>
      </c>
      <c r="C10" s="503"/>
      <c r="D10" s="503"/>
      <c r="E10" s="503"/>
      <c r="F10" s="503"/>
      <c r="G10" s="503"/>
      <c r="H10" s="503"/>
      <c r="I10" s="503"/>
      <c r="J10" s="503"/>
      <c r="K10" s="503"/>
      <c r="L10" s="504"/>
      <c r="M10" s="120"/>
      <c r="N10" s="120"/>
    </row>
    <row r="11" spans="1:14" ht="24" customHeight="1" thickTop="1" thickBot="1">
      <c r="B11" s="160" t="s">
        <v>249</v>
      </c>
      <c r="C11" s="166"/>
      <c r="D11" s="166"/>
      <c r="E11" s="166"/>
      <c r="F11" s="166"/>
      <c r="G11" s="166"/>
      <c r="H11" s="166"/>
      <c r="I11" s="167"/>
      <c r="J11" s="166"/>
      <c r="K11" s="168"/>
      <c r="L11" s="169"/>
      <c r="M11" s="120"/>
      <c r="N11" s="120"/>
    </row>
    <row r="12" spans="1:14" ht="24" customHeight="1" thickTop="1" thickBot="1">
      <c r="B12" s="160" t="s">
        <v>175</v>
      </c>
      <c r="C12" s="166"/>
      <c r="D12" s="166"/>
      <c r="E12" s="166"/>
      <c r="F12" s="166"/>
      <c r="G12" s="166"/>
      <c r="H12" s="166"/>
      <c r="I12" s="167"/>
      <c r="J12" s="166"/>
      <c r="K12" s="168"/>
      <c r="L12" s="169"/>
      <c r="M12" s="120"/>
      <c r="N12" s="120"/>
    </row>
    <row r="13" spans="1:14" ht="24" customHeight="1" thickTop="1" thickBot="1">
      <c r="B13" s="160" t="s">
        <v>198</v>
      </c>
      <c r="C13" s="166"/>
      <c r="D13" s="166"/>
      <c r="E13" s="166"/>
      <c r="F13" s="166"/>
      <c r="G13" s="166"/>
      <c r="H13" s="166"/>
      <c r="I13" s="167"/>
      <c r="J13" s="166"/>
      <c r="K13" s="168"/>
      <c r="L13" s="169"/>
      <c r="M13" s="120"/>
      <c r="N13" s="120"/>
    </row>
    <row r="14" spans="1:14" ht="24" customHeight="1" thickTop="1" thickBot="1">
      <c r="B14" s="160" t="s">
        <v>176</v>
      </c>
      <c r="C14" s="166"/>
      <c r="D14" s="166"/>
      <c r="E14" s="166"/>
      <c r="F14" s="166"/>
      <c r="G14" s="166"/>
      <c r="H14" s="166"/>
      <c r="I14" s="167"/>
      <c r="J14" s="166"/>
      <c r="K14" s="168"/>
      <c r="L14" s="169"/>
      <c r="M14" s="120"/>
      <c r="N14" s="120"/>
    </row>
    <row r="15" spans="1:14" ht="25.5" thickTop="1" thickBot="1">
      <c r="B15" s="160" t="s">
        <v>199</v>
      </c>
      <c r="C15" s="166"/>
      <c r="D15" s="166"/>
      <c r="E15" s="166"/>
      <c r="F15" s="166"/>
      <c r="G15" s="166"/>
      <c r="H15" s="166"/>
      <c r="I15" s="167"/>
      <c r="J15" s="166"/>
      <c r="K15" s="168"/>
      <c r="L15" s="169"/>
      <c r="M15" s="120"/>
      <c r="N15" s="120"/>
    </row>
    <row r="16" spans="1:14" ht="24" customHeight="1" thickTop="1" thickBot="1">
      <c r="B16" s="160" t="s">
        <v>96</v>
      </c>
      <c r="C16" s="166"/>
      <c r="D16" s="166"/>
      <c r="E16" s="166"/>
      <c r="F16" s="166"/>
      <c r="G16" s="166"/>
      <c r="H16" s="166"/>
      <c r="I16" s="167"/>
      <c r="J16" s="166"/>
      <c r="K16" s="168"/>
      <c r="L16" s="169"/>
      <c r="M16" s="120"/>
      <c r="N16" s="120"/>
    </row>
    <row r="17" spans="2:14" ht="24" customHeight="1" thickTop="1" thickBot="1">
      <c r="B17" s="161" t="s">
        <v>250</v>
      </c>
      <c r="C17" s="166"/>
      <c r="D17" s="166"/>
      <c r="E17" s="166"/>
      <c r="F17" s="166"/>
      <c r="G17" s="166"/>
      <c r="H17" s="166"/>
      <c r="I17" s="167"/>
      <c r="J17" s="166"/>
      <c r="K17" s="168"/>
      <c r="L17" s="169"/>
      <c r="M17" s="120"/>
      <c r="N17" s="120"/>
    </row>
    <row r="18" spans="2:14" ht="31.15" customHeight="1" thickTop="1" thickBot="1">
      <c r="B18" s="502" t="s">
        <v>173</v>
      </c>
      <c r="C18" s="503"/>
      <c r="D18" s="503"/>
      <c r="E18" s="503"/>
      <c r="F18" s="503"/>
      <c r="G18" s="503"/>
      <c r="H18" s="503"/>
      <c r="I18" s="503"/>
      <c r="J18" s="503"/>
      <c r="K18" s="503"/>
      <c r="L18" s="504"/>
      <c r="M18" s="120"/>
      <c r="N18" s="120"/>
    </row>
    <row r="19" spans="2:14" ht="24" customHeight="1" thickTop="1" thickBot="1">
      <c r="B19" s="160" t="s">
        <v>249</v>
      </c>
      <c r="C19" s="166"/>
      <c r="D19" s="166"/>
      <c r="E19" s="166"/>
      <c r="F19" s="166"/>
      <c r="G19" s="166"/>
      <c r="H19" s="166"/>
      <c r="I19" s="167"/>
      <c r="J19" s="166"/>
      <c r="K19" s="168"/>
      <c r="L19" s="169"/>
      <c r="M19" s="120"/>
      <c r="N19" s="120"/>
    </row>
    <row r="20" spans="2:14" ht="24" customHeight="1" thickTop="1" thickBot="1">
      <c r="B20" s="160" t="s">
        <v>150</v>
      </c>
      <c r="C20" s="166"/>
      <c r="D20" s="166"/>
      <c r="E20" s="166"/>
      <c r="F20" s="166"/>
      <c r="G20" s="166"/>
      <c r="H20" s="166"/>
      <c r="I20" s="167"/>
      <c r="J20" s="166"/>
      <c r="K20" s="168"/>
      <c r="L20" s="169"/>
      <c r="M20" s="120"/>
      <c r="N20" s="120"/>
    </row>
    <row r="21" spans="2:14" ht="24" customHeight="1" thickTop="1" thickBot="1">
      <c r="B21" s="160" t="s">
        <v>177</v>
      </c>
      <c r="C21" s="166"/>
      <c r="D21" s="166"/>
      <c r="E21" s="166"/>
      <c r="F21" s="166"/>
      <c r="G21" s="166"/>
      <c r="H21" s="166"/>
      <c r="I21" s="167"/>
      <c r="J21" s="166"/>
      <c r="K21" s="168"/>
      <c r="L21" s="169"/>
      <c r="M21" s="120"/>
      <c r="N21" s="120"/>
    </row>
    <row r="22" spans="2:14" ht="25.5" thickTop="1" thickBot="1">
      <c r="B22" s="160" t="s">
        <v>199</v>
      </c>
      <c r="C22" s="166"/>
      <c r="D22" s="166"/>
      <c r="E22" s="166"/>
      <c r="F22" s="166"/>
      <c r="G22" s="166"/>
      <c r="H22" s="166"/>
      <c r="I22" s="167"/>
      <c r="J22" s="166"/>
      <c r="K22" s="168"/>
      <c r="L22" s="169"/>
      <c r="M22" s="120"/>
      <c r="N22" s="120"/>
    </row>
    <row r="23" spans="2:14" ht="24" customHeight="1" thickTop="1" thickBot="1">
      <c r="B23" s="161" t="s">
        <v>250</v>
      </c>
      <c r="C23" s="166"/>
      <c r="D23" s="166"/>
      <c r="E23" s="166"/>
      <c r="F23" s="166"/>
      <c r="G23" s="166"/>
      <c r="H23" s="166"/>
      <c r="I23" s="167"/>
      <c r="J23" s="166"/>
      <c r="K23" s="168"/>
      <c r="L23" s="169"/>
      <c r="M23" s="120"/>
      <c r="N23" s="120"/>
    </row>
    <row r="24" spans="2:14" ht="30.6" customHeight="1" thickTop="1" thickBot="1">
      <c r="B24" s="502" t="s">
        <v>174</v>
      </c>
      <c r="C24" s="503"/>
      <c r="D24" s="503"/>
      <c r="E24" s="503"/>
      <c r="F24" s="503"/>
      <c r="G24" s="503"/>
      <c r="H24" s="503"/>
      <c r="I24" s="503"/>
      <c r="J24" s="503"/>
      <c r="K24" s="503"/>
      <c r="L24" s="504"/>
      <c r="M24" s="120"/>
      <c r="N24" s="120"/>
    </row>
    <row r="25" spans="2:14" ht="24" customHeight="1" thickTop="1" thickBot="1">
      <c r="B25" s="161" t="s">
        <v>249</v>
      </c>
      <c r="C25" s="166"/>
      <c r="D25" s="166"/>
      <c r="E25" s="166"/>
      <c r="F25" s="166"/>
      <c r="G25" s="166"/>
      <c r="H25" s="166"/>
      <c r="I25" s="167"/>
      <c r="J25" s="166"/>
      <c r="K25" s="168"/>
      <c r="L25" s="169"/>
      <c r="M25" s="120"/>
      <c r="N25" s="120"/>
    </row>
    <row r="26" spans="2:14" ht="24" customHeight="1" thickTop="1" thickBot="1">
      <c r="B26" s="161" t="s">
        <v>250</v>
      </c>
      <c r="C26" s="166"/>
      <c r="D26" s="166"/>
      <c r="E26" s="166"/>
      <c r="F26" s="166"/>
      <c r="G26" s="166"/>
      <c r="H26" s="166"/>
      <c r="I26" s="167"/>
      <c r="J26" s="166"/>
      <c r="K26" s="168"/>
      <c r="L26" s="169"/>
      <c r="M26" s="120"/>
      <c r="N26" s="120"/>
    </row>
    <row r="27" spans="2:14" ht="15.75" thickTop="1">
      <c r="B27" s="119"/>
    </row>
    <row r="29" spans="2:14">
      <c r="B29" s="508" t="s">
        <v>184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</row>
    <row r="30" spans="2:14" ht="15.75" thickBot="1">
      <c r="B30" s="119"/>
    </row>
    <row r="31" spans="2:14" ht="28.15" customHeight="1" thickTop="1">
      <c r="B31" s="505" t="s">
        <v>92</v>
      </c>
      <c r="C31" s="505" t="s">
        <v>93</v>
      </c>
      <c r="D31" s="505" t="s">
        <v>178</v>
      </c>
      <c r="E31" s="505" t="s">
        <v>179</v>
      </c>
      <c r="F31" s="505" t="s">
        <v>180</v>
      </c>
      <c r="G31" s="505" t="s">
        <v>181</v>
      </c>
      <c r="H31" s="505" t="s">
        <v>94</v>
      </c>
      <c r="I31" s="505" t="s">
        <v>9</v>
      </c>
      <c r="J31" s="505" t="s">
        <v>182</v>
      </c>
      <c r="K31" s="505" t="s">
        <v>7</v>
      </c>
      <c r="L31" s="505" t="s">
        <v>95</v>
      </c>
    </row>
    <row r="32" spans="2:14">
      <c r="B32" s="506"/>
      <c r="C32" s="506"/>
      <c r="D32" s="506"/>
      <c r="E32" s="506"/>
      <c r="F32" s="506"/>
      <c r="G32" s="506"/>
      <c r="H32" s="506"/>
      <c r="I32" s="506"/>
      <c r="J32" s="506"/>
      <c r="K32" s="506"/>
      <c r="L32" s="506"/>
    </row>
    <row r="33" spans="2:12">
      <c r="B33" s="506"/>
      <c r="C33" s="506"/>
      <c r="D33" s="506"/>
      <c r="E33" s="506"/>
      <c r="F33" s="506"/>
      <c r="G33" s="506"/>
      <c r="H33" s="506"/>
      <c r="I33" s="506"/>
      <c r="J33" s="506"/>
      <c r="K33" s="506"/>
      <c r="L33" s="506"/>
    </row>
    <row r="34" spans="2:12" ht="28.9" customHeight="1" thickBot="1">
      <c r="B34" s="507"/>
      <c r="C34" s="507"/>
      <c r="D34" s="507"/>
      <c r="E34" s="507"/>
      <c r="F34" s="507"/>
      <c r="G34" s="507"/>
      <c r="H34" s="507"/>
      <c r="I34" s="507"/>
      <c r="J34" s="507"/>
      <c r="K34" s="507"/>
      <c r="L34" s="507"/>
    </row>
    <row r="35" spans="2:12" ht="16.5" thickTop="1" thickBot="1">
      <c r="B35" s="502" t="s">
        <v>172</v>
      </c>
      <c r="C35" s="503"/>
      <c r="D35" s="503"/>
      <c r="E35" s="503"/>
      <c r="F35" s="503"/>
      <c r="G35" s="503"/>
      <c r="H35" s="503"/>
      <c r="I35" s="503"/>
      <c r="J35" s="503"/>
      <c r="K35" s="503"/>
      <c r="L35" s="504"/>
    </row>
    <row r="36" spans="2:12" ht="16.5" thickTop="1" thickBot="1">
      <c r="B36" s="160" t="s">
        <v>249</v>
      </c>
      <c r="C36" s="166">
        <f>C11/$F$1</f>
        <v>0</v>
      </c>
      <c r="D36" s="166">
        <f t="shared" ref="D36:L36" si="0">D11/$F$1</f>
        <v>0</v>
      </c>
      <c r="E36" s="166">
        <f t="shared" si="0"/>
        <v>0</v>
      </c>
      <c r="F36" s="166">
        <f t="shared" si="0"/>
        <v>0</v>
      </c>
      <c r="G36" s="166">
        <f t="shared" si="0"/>
        <v>0</v>
      </c>
      <c r="H36" s="166">
        <f t="shared" si="0"/>
        <v>0</v>
      </c>
      <c r="I36" s="167">
        <f t="shared" si="0"/>
        <v>0</v>
      </c>
      <c r="J36" s="166">
        <f t="shared" si="0"/>
        <v>0</v>
      </c>
      <c r="K36" s="168">
        <f t="shared" si="0"/>
        <v>0</v>
      </c>
      <c r="L36" s="169">
        <f t="shared" si="0"/>
        <v>0</v>
      </c>
    </row>
    <row r="37" spans="2:12" ht="16.5" thickTop="1" thickBot="1">
      <c r="B37" s="160" t="s">
        <v>175</v>
      </c>
      <c r="C37" s="166">
        <f t="shared" ref="C37:C42" si="1">C12/$F$1</f>
        <v>0</v>
      </c>
      <c r="D37" s="166">
        <f t="shared" ref="D37:L37" si="2">D12/$F$1</f>
        <v>0</v>
      </c>
      <c r="E37" s="166">
        <f t="shared" si="2"/>
        <v>0</v>
      </c>
      <c r="F37" s="166">
        <f t="shared" si="2"/>
        <v>0</v>
      </c>
      <c r="G37" s="166">
        <f t="shared" si="2"/>
        <v>0</v>
      </c>
      <c r="H37" s="166">
        <f t="shared" si="2"/>
        <v>0</v>
      </c>
      <c r="I37" s="167">
        <f t="shared" si="2"/>
        <v>0</v>
      </c>
      <c r="J37" s="166">
        <f t="shared" si="2"/>
        <v>0</v>
      </c>
      <c r="K37" s="168">
        <f t="shared" si="2"/>
        <v>0</v>
      </c>
      <c r="L37" s="169">
        <f t="shared" si="2"/>
        <v>0</v>
      </c>
    </row>
    <row r="38" spans="2:12" ht="16.5" thickTop="1" thickBot="1">
      <c r="B38" s="160" t="s">
        <v>198</v>
      </c>
      <c r="C38" s="166">
        <f t="shared" si="1"/>
        <v>0</v>
      </c>
      <c r="D38" s="166">
        <f t="shared" ref="D38:L38" si="3">D13/$F$1</f>
        <v>0</v>
      </c>
      <c r="E38" s="166">
        <f t="shared" si="3"/>
        <v>0</v>
      </c>
      <c r="F38" s="166">
        <f t="shared" si="3"/>
        <v>0</v>
      </c>
      <c r="G38" s="166">
        <f t="shared" si="3"/>
        <v>0</v>
      </c>
      <c r="H38" s="166">
        <f t="shared" si="3"/>
        <v>0</v>
      </c>
      <c r="I38" s="167">
        <f t="shared" si="3"/>
        <v>0</v>
      </c>
      <c r="J38" s="166">
        <f t="shared" si="3"/>
        <v>0</v>
      </c>
      <c r="K38" s="168">
        <f t="shared" si="3"/>
        <v>0</v>
      </c>
      <c r="L38" s="169">
        <f t="shared" si="3"/>
        <v>0</v>
      </c>
    </row>
    <row r="39" spans="2:12" ht="15.75" customHeight="1" thickTop="1" thickBot="1">
      <c r="B39" s="160" t="s">
        <v>176</v>
      </c>
      <c r="C39" s="166">
        <f t="shared" si="1"/>
        <v>0</v>
      </c>
      <c r="D39" s="166">
        <f t="shared" ref="D39:L39" si="4">D14/$F$1</f>
        <v>0</v>
      </c>
      <c r="E39" s="166">
        <f t="shared" si="4"/>
        <v>0</v>
      </c>
      <c r="F39" s="166">
        <f t="shared" si="4"/>
        <v>0</v>
      </c>
      <c r="G39" s="166">
        <f t="shared" si="4"/>
        <v>0</v>
      </c>
      <c r="H39" s="166">
        <f t="shared" si="4"/>
        <v>0</v>
      </c>
      <c r="I39" s="167">
        <f t="shared" si="4"/>
        <v>0</v>
      </c>
      <c r="J39" s="166">
        <f t="shared" si="4"/>
        <v>0</v>
      </c>
      <c r="K39" s="168">
        <f t="shared" si="4"/>
        <v>0</v>
      </c>
      <c r="L39" s="169">
        <f t="shared" si="4"/>
        <v>0</v>
      </c>
    </row>
    <row r="40" spans="2:12" s="250" customFormat="1" ht="25.5" thickTop="1" thickBot="1">
      <c r="B40" s="245" t="s">
        <v>199</v>
      </c>
      <c r="C40" s="166">
        <f t="shared" si="1"/>
        <v>0</v>
      </c>
      <c r="D40" s="166">
        <f t="shared" ref="D40:L40" si="5">D15/$F$1</f>
        <v>0</v>
      </c>
      <c r="E40" s="246">
        <f t="shared" si="5"/>
        <v>0</v>
      </c>
      <c r="F40" s="166">
        <f t="shared" si="5"/>
        <v>0</v>
      </c>
      <c r="G40" s="166">
        <f t="shared" si="5"/>
        <v>0</v>
      </c>
      <c r="H40" s="166">
        <f t="shared" si="5"/>
        <v>0</v>
      </c>
      <c r="I40" s="247">
        <f t="shared" si="5"/>
        <v>0</v>
      </c>
      <c r="J40" s="166">
        <f t="shared" si="5"/>
        <v>0</v>
      </c>
      <c r="K40" s="248">
        <f t="shared" si="5"/>
        <v>0</v>
      </c>
      <c r="L40" s="249">
        <f t="shared" si="5"/>
        <v>0</v>
      </c>
    </row>
    <row r="41" spans="2:12" ht="15" customHeight="1" thickTop="1" thickBot="1">
      <c r="B41" s="160" t="s">
        <v>96</v>
      </c>
      <c r="C41" s="166">
        <f t="shared" si="1"/>
        <v>0</v>
      </c>
      <c r="D41" s="166">
        <f t="shared" ref="D41:L41" si="6">D16/$F$1</f>
        <v>0</v>
      </c>
      <c r="E41" s="166">
        <f t="shared" si="6"/>
        <v>0</v>
      </c>
      <c r="F41" s="166">
        <f t="shared" si="6"/>
        <v>0</v>
      </c>
      <c r="G41" s="166">
        <f t="shared" si="6"/>
        <v>0</v>
      </c>
      <c r="H41" s="166">
        <f t="shared" si="6"/>
        <v>0</v>
      </c>
      <c r="I41" s="167">
        <f t="shared" si="6"/>
        <v>0</v>
      </c>
      <c r="J41" s="166">
        <f t="shared" si="6"/>
        <v>0</v>
      </c>
      <c r="K41" s="168">
        <f t="shared" si="6"/>
        <v>0</v>
      </c>
      <c r="L41" s="169">
        <f t="shared" si="6"/>
        <v>0</v>
      </c>
    </row>
    <row r="42" spans="2:12" ht="18.75" customHeight="1" thickTop="1" thickBot="1">
      <c r="B42" s="161" t="s">
        <v>250</v>
      </c>
      <c r="C42" s="166">
        <f t="shared" si="1"/>
        <v>0</v>
      </c>
      <c r="D42" s="166">
        <f t="shared" ref="D42:L42" si="7">D17/$F$1</f>
        <v>0</v>
      </c>
      <c r="E42" s="166">
        <f t="shared" si="7"/>
        <v>0</v>
      </c>
      <c r="F42" s="166">
        <f t="shared" si="7"/>
        <v>0</v>
      </c>
      <c r="G42" s="166">
        <f t="shared" si="7"/>
        <v>0</v>
      </c>
      <c r="H42" s="166">
        <f t="shared" si="7"/>
        <v>0</v>
      </c>
      <c r="I42" s="167">
        <f t="shared" si="7"/>
        <v>0</v>
      </c>
      <c r="J42" s="166">
        <f t="shared" si="7"/>
        <v>0</v>
      </c>
      <c r="K42" s="168">
        <f t="shared" si="7"/>
        <v>0</v>
      </c>
      <c r="L42" s="169">
        <f t="shared" si="7"/>
        <v>0</v>
      </c>
    </row>
    <row r="43" spans="2:12" ht="16.5" thickTop="1" thickBot="1">
      <c r="B43" s="502" t="s">
        <v>173</v>
      </c>
      <c r="C43" s="503"/>
      <c r="D43" s="503"/>
      <c r="E43" s="503"/>
      <c r="F43" s="503"/>
      <c r="G43" s="503"/>
      <c r="H43" s="503"/>
      <c r="I43" s="503"/>
      <c r="J43" s="503"/>
      <c r="K43" s="503"/>
      <c r="L43" s="504"/>
    </row>
    <row r="44" spans="2:12" ht="16.5" thickTop="1" thickBot="1">
      <c r="B44" s="160" t="s">
        <v>249</v>
      </c>
      <c r="C44" s="166">
        <f>C19/$F$1</f>
        <v>0</v>
      </c>
      <c r="D44" s="166">
        <f t="shared" ref="D44:L44" si="8">D19/$F$1</f>
        <v>0</v>
      </c>
      <c r="E44" s="166">
        <f t="shared" si="8"/>
        <v>0</v>
      </c>
      <c r="F44" s="166">
        <f t="shared" si="8"/>
        <v>0</v>
      </c>
      <c r="G44" s="166">
        <f t="shared" si="8"/>
        <v>0</v>
      </c>
      <c r="H44" s="166">
        <f t="shared" si="8"/>
        <v>0</v>
      </c>
      <c r="I44" s="167">
        <f t="shared" si="8"/>
        <v>0</v>
      </c>
      <c r="J44" s="166">
        <f t="shared" si="8"/>
        <v>0</v>
      </c>
      <c r="K44" s="168">
        <f t="shared" si="8"/>
        <v>0</v>
      </c>
      <c r="L44" s="169">
        <f t="shared" si="8"/>
        <v>0</v>
      </c>
    </row>
    <row r="45" spans="2:12" ht="16.5" thickTop="1" thickBot="1">
      <c r="B45" s="160" t="s">
        <v>150</v>
      </c>
      <c r="C45" s="166">
        <f t="shared" ref="C45:C48" si="9">C20/$F$1</f>
        <v>0</v>
      </c>
      <c r="D45" s="166">
        <f t="shared" ref="D45:L45" si="10">D20/$F$1</f>
        <v>0</v>
      </c>
      <c r="E45" s="166">
        <f t="shared" si="10"/>
        <v>0</v>
      </c>
      <c r="F45" s="166">
        <f t="shared" si="10"/>
        <v>0</v>
      </c>
      <c r="G45" s="166">
        <f t="shared" si="10"/>
        <v>0</v>
      </c>
      <c r="H45" s="166">
        <f t="shared" si="10"/>
        <v>0</v>
      </c>
      <c r="I45" s="167">
        <f t="shared" si="10"/>
        <v>0</v>
      </c>
      <c r="J45" s="166">
        <f t="shared" si="10"/>
        <v>0</v>
      </c>
      <c r="K45" s="168">
        <f t="shared" si="10"/>
        <v>0</v>
      </c>
      <c r="L45" s="169">
        <f t="shared" si="10"/>
        <v>0</v>
      </c>
    </row>
    <row r="46" spans="2:12" ht="16.5" thickTop="1" thickBot="1">
      <c r="B46" s="160" t="s">
        <v>177</v>
      </c>
      <c r="C46" s="166">
        <f t="shared" si="9"/>
        <v>0</v>
      </c>
      <c r="D46" s="166">
        <f t="shared" ref="D46:L46" si="11">D21/$F$1</f>
        <v>0</v>
      </c>
      <c r="E46" s="166">
        <f t="shared" si="11"/>
        <v>0</v>
      </c>
      <c r="F46" s="166">
        <f t="shared" si="11"/>
        <v>0</v>
      </c>
      <c r="G46" s="166">
        <f t="shared" si="11"/>
        <v>0</v>
      </c>
      <c r="H46" s="166">
        <f t="shared" si="11"/>
        <v>0</v>
      </c>
      <c r="I46" s="167">
        <f t="shared" si="11"/>
        <v>0</v>
      </c>
      <c r="J46" s="166">
        <f t="shared" si="11"/>
        <v>0</v>
      </c>
      <c r="K46" s="168">
        <f t="shared" si="11"/>
        <v>0</v>
      </c>
      <c r="L46" s="169">
        <f t="shared" si="11"/>
        <v>0</v>
      </c>
    </row>
    <row r="47" spans="2:12" ht="25.5" thickTop="1" thickBot="1">
      <c r="B47" s="160" t="s">
        <v>199</v>
      </c>
      <c r="C47" s="166">
        <f t="shared" si="9"/>
        <v>0</v>
      </c>
      <c r="D47" s="166">
        <f t="shared" ref="D47:L47" si="12">D22/$F$1</f>
        <v>0</v>
      </c>
      <c r="E47" s="166">
        <f t="shared" si="12"/>
        <v>0</v>
      </c>
      <c r="F47" s="166">
        <f t="shared" si="12"/>
        <v>0</v>
      </c>
      <c r="G47" s="166">
        <f t="shared" si="12"/>
        <v>0</v>
      </c>
      <c r="H47" s="166">
        <f t="shared" si="12"/>
        <v>0</v>
      </c>
      <c r="I47" s="167">
        <f t="shared" si="12"/>
        <v>0</v>
      </c>
      <c r="J47" s="166">
        <f t="shared" si="12"/>
        <v>0</v>
      </c>
      <c r="K47" s="168">
        <f t="shared" si="12"/>
        <v>0</v>
      </c>
      <c r="L47" s="169">
        <f t="shared" si="12"/>
        <v>0</v>
      </c>
    </row>
    <row r="48" spans="2:12" ht="16.5" thickTop="1" thickBot="1">
      <c r="B48" s="161" t="s">
        <v>250</v>
      </c>
      <c r="C48" s="166">
        <f t="shared" si="9"/>
        <v>0</v>
      </c>
      <c r="D48" s="166">
        <f t="shared" ref="D48:L48" si="13">D23/$F$1</f>
        <v>0</v>
      </c>
      <c r="E48" s="166">
        <f t="shared" si="13"/>
        <v>0</v>
      </c>
      <c r="F48" s="166">
        <f t="shared" si="13"/>
        <v>0</v>
      </c>
      <c r="G48" s="166">
        <f t="shared" si="13"/>
        <v>0</v>
      </c>
      <c r="H48" s="166">
        <f t="shared" si="13"/>
        <v>0</v>
      </c>
      <c r="I48" s="167">
        <f t="shared" si="13"/>
        <v>0</v>
      </c>
      <c r="J48" s="166">
        <f t="shared" si="13"/>
        <v>0</v>
      </c>
      <c r="K48" s="168">
        <f t="shared" si="13"/>
        <v>0</v>
      </c>
      <c r="L48" s="169">
        <f t="shared" si="13"/>
        <v>0</v>
      </c>
    </row>
    <row r="49" spans="2:12" ht="16.5" thickTop="1" thickBot="1">
      <c r="B49" s="502" t="s">
        <v>174</v>
      </c>
      <c r="C49" s="503"/>
      <c r="D49" s="503"/>
      <c r="E49" s="503"/>
      <c r="F49" s="503"/>
      <c r="G49" s="503"/>
      <c r="H49" s="503"/>
      <c r="I49" s="503"/>
      <c r="J49" s="503"/>
      <c r="K49" s="503"/>
      <c r="L49" s="504"/>
    </row>
    <row r="50" spans="2:12" ht="16.5" thickTop="1" thickBot="1">
      <c r="B50" s="161" t="s">
        <v>249</v>
      </c>
      <c r="C50" s="166">
        <f>C25/$F$1</f>
        <v>0</v>
      </c>
      <c r="D50" s="166">
        <f t="shared" ref="D50:L50" si="14">D25/$F$1</f>
        <v>0</v>
      </c>
      <c r="E50" s="166">
        <f t="shared" si="14"/>
        <v>0</v>
      </c>
      <c r="F50" s="166">
        <f t="shared" si="14"/>
        <v>0</v>
      </c>
      <c r="G50" s="166">
        <f t="shared" si="14"/>
        <v>0</v>
      </c>
      <c r="H50" s="166">
        <f t="shared" si="14"/>
        <v>0</v>
      </c>
      <c r="I50" s="167">
        <f t="shared" si="14"/>
        <v>0</v>
      </c>
      <c r="J50" s="166">
        <f t="shared" si="14"/>
        <v>0</v>
      </c>
      <c r="K50" s="168">
        <f t="shared" si="14"/>
        <v>0</v>
      </c>
      <c r="L50" s="169">
        <f t="shared" si="14"/>
        <v>0</v>
      </c>
    </row>
    <row r="51" spans="2:12" ht="16.5" thickTop="1" thickBot="1">
      <c r="B51" s="161" t="s">
        <v>250</v>
      </c>
      <c r="C51" s="166">
        <f>C26/$F$1</f>
        <v>0</v>
      </c>
      <c r="D51" s="166">
        <f t="shared" ref="D51:L51" si="15">D26/$F$1</f>
        <v>0</v>
      </c>
      <c r="E51" s="166">
        <f t="shared" si="15"/>
        <v>0</v>
      </c>
      <c r="F51" s="166">
        <f t="shared" si="15"/>
        <v>0</v>
      </c>
      <c r="G51" s="166">
        <f t="shared" si="15"/>
        <v>0</v>
      </c>
      <c r="H51" s="166">
        <f t="shared" si="15"/>
        <v>0</v>
      </c>
      <c r="I51" s="167">
        <f t="shared" si="15"/>
        <v>0</v>
      </c>
      <c r="J51" s="166">
        <f t="shared" si="15"/>
        <v>0</v>
      </c>
      <c r="K51" s="168">
        <f t="shared" si="15"/>
        <v>0</v>
      </c>
      <c r="L51" s="169">
        <f t="shared" si="15"/>
        <v>0</v>
      </c>
    </row>
    <row r="52" spans="2:12" ht="15.75" thickTop="1"/>
    <row r="54" spans="2:12">
      <c r="B54" s="508" t="s">
        <v>185</v>
      </c>
      <c r="C54" s="508"/>
      <c r="D54" s="508"/>
      <c r="E54" s="508"/>
      <c r="F54" s="508"/>
      <c r="G54" s="508"/>
      <c r="H54" s="508"/>
      <c r="I54" s="508"/>
      <c r="J54" s="508"/>
      <c r="K54" s="508"/>
      <c r="L54" s="508"/>
    </row>
    <row r="55" spans="2:12" ht="15.75" thickBot="1">
      <c r="B55" s="119"/>
    </row>
    <row r="56" spans="2:12" ht="15.75" thickTop="1">
      <c r="B56" s="505" t="s">
        <v>92</v>
      </c>
      <c r="C56" s="505" t="s">
        <v>93</v>
      </c>
      <c r="D56" s="505" t="s">
        <v>178</v>
      </c>
      <c r="E56" s="505" t="s">
        <v>179</v>
      </c>
      <c r="F56" s="505" t="s">
        <v>180</v>
      </c>
      <c r="G56" s="505" t="s">
        <v>181</v>
      </c>
      <c r="H56" s="505" t="s">
        <v>94</v>
      </c>
      <c r="I56" s="505" t="s">
        <v>9</v>
      </c>
      <c r="J56" s="505" t="s">
        <v>182</v>
      </c>
      <c r="K56" s="505" t="s">
        <v>7</v>
      </c>
      <c r="L56" s="505" t="s">
        <v>95</v>
      </c>
    </row>
    <row r="57" spans="2:12">
      <c r="B57" s="506"/>
      <c r="C57" s="506"/>
      <c r="D57" s="506"/>
      <c r="E57" s="506"/>
      <c r="F57" s="506"/>
      <c r="G57" s="506"/>
      <c r="H57" s="506"/>
      <c r="I57" s="506"/>
      <c r="J57" s="506"/>
      <c r="K57" s="506"/>
      <c r="L57" s="506"/>
    </row>
    <row r="58" spans="2:12">
      <c r="B58" s="506"/>
      <c r="C58" s="506"/>
      <c r="D58" s="506"/>
      <c r="E58" s="506"/>
      <c r="F58" s="506"/>
      <c r="G58" s="506"/>
      <c r="H58" s="506"/>
      <c r="I58" s="506"/>
      <c r="J58" s="506"/>
      <c r="K58" s="506"/>
      <c r="L58" s="506"/>
    </row>
    <row r="59" spans="2:12" ht="15.75" thickBot="1">
      <c r="B59" s="507"/>
      <c r="C59" s="507"/>
      <c r="D59" s="507"/>
      <c r="E59" s="507"/>
      <c r="F59" s="507"/>
      <c r="G59" s="507"/>
      <c r="H59" s="507"/>
      <c r="I59" s="507"/>
      <c r="J59" s="507"/>
      <c r="K59" s="507"/>
      <c r="L59" s="507"/>
    </row>
    <row r="60" spans="2:12" ht="16.5" thickTop="1" thickBot="1">
      <c r="B60" s="502" t="s">
        <v>172</v>
      </c>
      <c r="C60" s="503"/>
      <c r="D60" s="503"/>
      <c r="E60" s="503"/>
      <c r="F60" s="503"/>
      <c r="G60" s="503"/>
      <c r="H60" s="503"/>
      <c r="I60" s="503"/>
      <c r="J60" s="503"/>
      <c r="K60" s="503"/>
      <c r="L60" s="504"/>
    </row>
    <row r="61" spans="2:12" ht="16.5" thickTop="1" thickBot="1">
      <c r="B61" s="160" t="s">
        <v>249</v>
      </c>
      <c r="C61" s="166">
        <f>C11/$H$1</f>
        <v>0</v>
      </c>
      <c r="D61" s="166">
        <f t="shared" ref="D61:L61" si="16">D11/$H$1</f>
        <v>0</v>
      </c>
      <c r="E61" s="166">
        <f t="shared" si="16"/>
        <v>0</v>
      </c>
      <c r="F61" s="166">
        <f t="shared" si="16"/>
        <v>0</v>
      </c>
      <c r="G61" s="166">
        <f t="shared" si="16"/>
        <v>0</v>
      </c>
      <c r="H61" s="166">
        <f t="shared" si="16"/>
        <v>0</v>
      </c>
      <c r="I61" s="167">
        <f t="shared" si="16"/>
        <v>0</v>
      </c>
      <c r="J61" s="166">
        <f t="shared" si="16"/>
        <v>0</v>
      </c>
      <c r="K61" s="168">
        <f t="shared" si="16"/>
        <v>0</v>
      </c>
      <c r="L61" s="169">
        <f t="shared" si="16"/>
        <v>0</v>
      </c>
    </row>
    <row r="62" spans="2:12" ht="16.5" thickTop="1" thickBot="1">
      <c r="B62" s="160" t="s">
        <v>175</v>
      </c>
      <c r="C62" s="166">
        <f t="shared" ref="C62:C67" si="17">C12/$H$1</f>
        <v>0</v>
      </c>
      <c r="D62" s="166">
        <f t="shared" ref="D62:L62" si="18">D12/$H$1</f>
        <v>0</v>
      </c>
      <c r="E62" s="166">
        <f t="shared" si="18"/>
        <v>0</v>
      </c>
      <c r="F62" s="166">
        <f t="shared" si="18"/>
        <v>0</v>
      </c>
      <c r="G62" s="166">
        <f t="shared" si="18"/>
        <v>0</v>
      </c>
      <c r="H62" s="166">
        <f t="shared" si="18"/>
        <v>0</v>
      </c>
      <c r="I62" s="167">
        <f t="shared" si="18"/>
        <v>0</v>
      </c>
      <c r="J62" s="166">
        <f t="shared" si="18"/>
        <v>0</v>
      </c>
      <c r="K62" s="168">
        <f t="shared" si="18"/>
        <v>0</v>
      </c>
      <c r="L62" s="169">
        <f t="shared" si="18"/>
        <v>0</v>
      </c>
    </row>
    <row r="63" spans="2:12" ht="16.5" thickTop="1" thickBot="1">
      <c r="B63" s="160" t="s">
        <v>198</v>
      </c>
      <c r="C63" s="166">
        <f t="shared" si="17"/>
        <v>0</v>
      </c>
      <c r="D63" s="166">
        <f t="shared" ref="D63:L63" si="19">D13/$H$1</f>
        <v>0</v>
      </c>
      <c r="E63" s="166">
        <f t="shared" si="19"/>
        <v>0</v>
      </c>
      <c r="F63" s="166">
        <f t="shared" si="19"/>
        <v>0</v>
      </c>
      <c r="G63" s="166">
        <f t="shared" si="19"/>
        <v>0</v>
      </c>
      <c r="H63" s="166">
        <f t="shared" si="19"/>
        <v>0</v>
      </c>
      <c r="I63" s="167">
        <f t="shared" si="19"/>
        <v>0</v>
      </c>
      <c r="J63" s="166">
        <f t="shared" si="19"/>
        <v>0</v>
      </c>
      <c r="K63" s="168">
        <f t="shared" si="19"/>
        <v>0</v>
      </c>
      <c r="L63" s="169">
        <f t="shared" si="19"/>
        <v>0</v>
      </c>
    </row>
    <row r="64" spans="2:12" ht="16.5" thickTop="1" thickBot="1">
      <c r="B64" s="160" t="s">
        <v>176</v>
      </c>
      <c r="C64" s="166">
        <f t="shared" si="17"/>
        <v>0</v>
      </c>
      <c r="D64" s="166">
        <f t="shared" ref="D64:L64" si="20">D14/$H$1</f>
        <v>0</v>
      </c>
      <c r="E64" s="166">
        <f t="shared" si="20"/>
        <v>0</v>
      </c>
      <c r="F64" s="166">
        <f t="shared" si="20"/>
        <v>0</v>
      </c>
      <c r="G64" s="166">
        <f t="shared" si="20"/>
        <v>0</v>
      </c>
      <c r="H64" s="166">
        <f t="shared" si="20"/>
        <v>0</v>
      </c>
      <c r="I64" s="167">
        <f t="shared" si="20"/>
        <v>0</v>
      </c>
      <c r="J64" s="166">
        <f t="shared" si="20"/>
        <v>0</v>
      </c>
      <c r="K64" s="168">
        <f t="shared" si="20"/>
        <v>0</v>
      </c>
      <c r="L64" s="169">
        <f t="shared" si="20"/>
        <v>0</v>
      </c>
    </row>
    <row r="65" spans="2:12" ht="25.5" thickTop="1" thickBot="1">
      <c r="B65" s="160" t="s">
        <v>199</v>
      </c>
      <c r="C65" s="166">
        <f t="shared" si="17"/>
        <v>0</v>
      </c>
      <c r="D65" s="166">
        <f t="shared" ref="D65:L65" si="21">D15/$H$1</f>
        <v>0</v>
      </c>
      <c r="E65" s="166">
        <f t="shared" si="21"/>
        <v>0</v>
      </c>
      <c r="F65" s="166">
        <f t="shared" si="21"/>
        <v>0</v>
      </c>
      <c r="G65" s="166">
        <f t="shared" si="21"/>
        <v>0</v>
      </c>
      <c r="H65" s="166">
        <f t="shared" si="21"/>
        <v>0</v>
      </c>
      <c r="I65" s="167">
        <f t="shared" si="21"/>
        <v>0</v>
      </c>
      <c r="J65" s="166">
        <f t="shared" si="21"/>
        <v>0</v>
      </c>
      <c r="K65" s="168">
        <f t="shared" si="21"/>
        <v>0</v>
      </c>
      <c r="L65" s="169">
        <f t="shared" si="21"/>
        <v>0</v>
      </c>
    </row>
    <row r="66" spans="2:12" ht="16.5" thickTop="1" thickBot="1">
      <c r="B66" s="160" t="s">
        <v>96</v>
      </c>
      <c r="C66" s="166">
        <f t="shared" si="17"/>
        <v>0</v>
      </c>
      <c r="D66" s="166">
        <f t="shared" ref="D66:L66" si="22">D16/$H$1</f>
        <v>0</v>
      </c>
      <c r="E66" s="166">
        <f t="shared" si="22"/>
        <v>0</v>
      </c>
      <c r="F66" s="166">
        <f t="shared" si="22"/>
        <v>0</v>
      </c>
      <c r="G66" s="166">
        <f t="shared" si="22"/>
        <v>0</v>
      </c>
      <c r="H66" s="166">
        <f t="shared" si="22"/>
        <v>0</v>
      </c>
      <c r="I66" s="167">
        <f t="shared" si="22"/>
        <v>0</v>
      </c>
      <c r="J66" s="166">
        <f t="shared" si="22"/>
        <v>0</v>
      </c>
      <c r="K66" s="168">
        <f t="shared" si="22"/>
        <v>0</v>
      </c>
      <c r="L66" s="169">
        <f t="shared" si="22"/>
        <v>0</v>
      </c>
    </row>
    <row r="67" spans="2:12" ht="16.5" thickTop="1" thickBot="1">
      <c r="B67" s="161" t="s">
        <v>250</v>
      </c>
      <c r="C67" s="166">
        <f t="shared" si="17"/>
        <v>0</v>
      </c>
      <c r="D67" s="166">
        <f t="shared" ref="D67:L67" si="23">D17/$H$1</f>
        <v>0</v>
      </c>
      <c r="E67" s="166">
        <f t="shared" si="23"/>
        <v>0</v>
      </c>
      <c r="F67" s="166">
        <f t="shared" si="23"/>
        <v>0</v>
      </c>
      <c r="G67" s="166">
        <f t="shared" si="23"/>
        <v>0</v>
      </c>
      <c r="H67" s="166">
        <f t="shared" si="23"/>
        <v>0</v>
      </c>
      <c r="I67" s="167">
        <f t="shared" si="23"/>
        <v>0</v>
      </c>
      <c r="J67" s="166">
        <f t="shared" si="23"/>
        <v>0</v>
      </c>
      <c r="K67" s="168">
        <f t="shared" si="23"/>
        <v>0</v>
      </c>
      <c r="L67" s="169">
        <f t="shared" si="23"/>
        <v>0</v>
      </c>
    </row>
    <row r="68" spans="2:12" ht="16.5" thickTop="1" thickBot="1">
      <c r="B68" s="502" t="s">
        <v>173</v>
      </c>
      <c r="C68" s="503"/>
      <c r="D68" s="503"/>
      <c r="E68" s="503"/>
      <c r="F68" s="503"/>
      <c r="G68" s="503"/>
      <c r="H68" s="503"/>
      <c r="I68" s="503"/>
      <c r="J68" s="503"/>
      <c r="K68" s="503"/>
      <c r="L68" s="504"/>
    </row>
    <row r="69" spans="2:12" ht="16.5" thickTop="1" thickBot="1">
      <c r="B69" s="160" t="s">
        <v>249</v>
      </c>
      <c r="C69" s="166">
        <f>C19/$H$1</f>
        <v>0</v>
      </c>
      <c r="D69" s="166">
        <f t="shared" ref="D69:L69" si="24">D19/$H$1</f>
        <v>0</v>
      </c>
      <c r="E69" s="166">
        <f t="shared" si="24"/>
        <v>0</v>
      </c>
      <c r="F69" s="166">
        <f t="shared" si="24"/>
        <v>0</v>
      </c>
      <c r="G69" s="166">
        <f t="shared" si="24"/>
        <v>0</v>
      </c>
      <c r="H69" s="166">
        <f t="shared" si="24"/>
        <v>0</v>
      </c>
      <c r="I69" s="167">
        <f t="shared" si="24"/>
        <v>0</v>
      </c>
      <c r="J69" s="166">
        <f t="shared" si="24"/>
        <v>0</v>
      </c>
      <c r="K69" s="168">
        <f t="shared" si="24"/>
        <v>0</v>
      </c>
      <c r="L69" s="169">
        <f t="shared" si="24"/>
        <v>0</v>
      </c>
    </row>
    <row r="70" spans="2:12" ht="16.5" thickTop="1" thickBot="1">
      <c r="B70" s="160" t="s">
        <v>150</v>
      </c>
      <c r="C70" s="166">
        <f t="shared" ref="C70:C73" si="25">C20/$H$1</f>
        <v>0</v>
      </c>
      <c r="D70" s="166">
        <f t="shared" ref="D70:L70" si="26">D20/$H$1</f>
        <v>0</v>
      </c>
      <c r="E70" s="166">
        <f t="shared" si="26"/>
        <v>0</v>
      </c>
      <c r="F70" s="166">
        <f t="shared" si="26"/>
        <v>0</v>
      </c>
      <c r="G70" s="166">
        <f t="shared" si="26"/>
        <v>0</v>
      </c>
      <c r="H70" s="166">
        <f t="shared" si="26"/>
        <v>0</v>
      </c>
      <c r="I70" s="167">
        <f t="shared" si="26"/>
        <v>0</v>
      </c>
      <c r="J70" s="166">
        <f t="shared" si="26"/>
        <v>0</v>
      </c>
      <c r="K70" s="168">
        <f t="shared" si="26"/>
        <v>0</v>
      </c>
      <c r="L70" s="169">
        <f t="shared" si="26"/>
        <v>0</v>
      </c>
    </row>
    <row r="71" spans="2:12" ht="16.5" thickTop="1" thickBot="1">
      <c r="B71" s="160" t="s">
        <v>177</v>
      </c>
      <c r="C71" s="166">
        <f t="shared" si="25"/>
        <v>0</v>
      </c>
      <c r="D71" s="166">
        <f t="shared" ref="D71:L71" si="27">D21/$H$1</f>
        <v>0</v>
      </c>
      <c r="E71" s="166">
        <f t="shared" si="27"/>
        <v>0</v>
      </c>
      <c r="F71" s="166">
        <f t="shared" si="27"/>
        <v>0</v>
      </c>
      <c r="G71" s="166">
        <f t="shared" si="27"/>
        <v>0</v>
      </c>
      <c r="H71" s="166">
        <f t="shared" si="27"/>
        <v>0</v>
      </c>
      <c r="I71" s="167">
        <f t="shared" si="27"/>
        <v>0</v>
      </c>
      <c r="J71" s="166">
        <f t="shared" si="27"/>
        <v>0</v>
      </c>
      <c r="K71" s="168">
        <f t="shared" si="27"/>
        <v>0</v>
      </c>
      <c r="L71" s="169">
        <f t="shared" si="27"/>
        <v>0</v>
      </c>
    </row>
    <row r="72" spans="2:12" ht="25.5" thickTop="1" thickBot="1">
      <c r="B72" s="160" t="s">
        <v>199</v>
      </c>
      <c r="C72" s="166">
        <f t="shared" si="25"/>
        <v>0</v>
      </c>
      <c r="D72" s="166">
        <f t="shared" ref="D72:L72" si="28">D22/$H$1</f>
        <v>0</v>
      </c>
      <c r="E72" s="166">
        <f t="shared" si="28"/>
        <v>0</v>
      </c>
      <c r="F72" s="166">
        <f t="shared" si="28"/>
        <v>0</v>
      </c>
      <c r="G72" s="166">
        <f t="shared" si="28"/>
        <v>0</v>
      </c>
      <c r="H72" s="166">
        <f t="shared" si="28"/>
        <v>0</v>
      </c>
      <c r="I72" s="167">
        <f t="shared" si="28"/>
        <v>0</v>
      </c>
      <c r="J72" s="166">
        <f t="shared" si="28"/>
        <v>0</v>
      </c>
      <c r="K72" s="168">
        <f t="shared" si="28"/>
        <v>0</v>
      </c>
      <c r="L72" s="169">
        <f t="shared" si="28"/>
        <v>0</v>
      </c>
    </row>
    <row r="73" spans="2:12" ht="16.5" thickTop="1" thickBot="1">
      <c r="B73" s="161" t="s">
        <v>250</v>
      </c>
      <c r="C73" s="166">
        <f t="shared" si="25"/>
        <v>0</v>
      </c>
      <c r="D73" s="166">
        <f t="shared" ref="D73:L73" si="29">D23/$H$1</f>
        <v>0</v>
      </c>
      <c r="E73" s="166">
        <f t="shared" si="29"/>
        <v>0</v>
      </c>
      <c r="F73" s="166">
        <f t="shared" si="29"/>
        <v>0</v>
      </c>
      <c r="G73" s="166">
        <f t="shared" si="29"/>
        <v>0</v>
      </c>
      <c r="H73" s="166">
        <f t="shared" si="29"/>
        <v>0</v>
      </c>
      <c r="I73" s="167">
        <f t="shared" si="29"/>
        <v>0</v>
      </c>
      <c r="J73" s="166">
        <f t="shared" si="29"/>
        <v>0</v>
      </c>
      <c r="K73" s="168">
        <f t="shared" si="29"/>
        <v>0</v>
      </c>
      <c r="L73" s="169">
        <f t="shared" si="29"/>
        <v>0</v>
      </c>
    </row>
    <row r="74" spans="2:12" ht="16.5" thickTop="1" thickBot="1">
      <c r="B74" s="502" t="s">
        <v>174</v>
      </c>
      <c r="C74" s="503"/>
      <c r="D74" s="503"/>
      <c r="E74" s="503"/>
      <c r="F74" s="503"/>
      <c r="G74" s="503"/>
      <c r="H74" s="503"/>
      <c r="I74" s="503"/>
      <c r="J74" s="503"/>
      <c r="K74" s="503"/>
      <c r="L74" s="504"/>
    </row>
    <row r="75" spans="2:12" ht="16.5" thickTop="1" thickBot="1">
      <c r="B75" s="161" t="s">
        <v>249</v>
      </c>
      <c r="C75" s="166">
        <f>C25/$H$1</f>
        <v>0</v>
      </c>
      <c r="D75" s="166">
        <f t="shared" ref="D75:L75" si="30">D25/$H$1</f>
        <v>0</v>
      </c>
      <c r="E75" s="166">
        <f t="shared" si="30"/>
        <v>0</v>
      </c>
      <c r="F75" s="166">
        <f t="shared" si="30"/>
        <v>0</v>
      </c>
      <c r="G75" s="166">
        <f t="shared" si="30"/>
        <v>0</v>
      </c>
      <c r="H75" s="166">
        <f t="shared" si="30"/>
        <v>0</v>
      </c>
      <c r="I75" s="167">
        <f t="shared" si="30"/>
        <v>0</v>
      </c>
      <c r="J75" s="166">
        <f t="shared" si="30"/>
        <v>0</v>
      </c>
      <c r="K75" s="168">
        <f t="shared" si="30"/>
        <v>0</v>
      </c>
      <c r="L75" s="169">
        <f t="shared" si="30"/>
        <v>0</v>
      </c>
    </row>
    <row r="76" spans="2:12" ht="16.5" thickTop="1" thickBot="1">
      <c r="B76" s="161" t="s">
        <v>250</v>
      </c>
      <c r="C76" s="166">
        <f>C26/$H$1</f>
        <v>0</v>
      </c>
      <c r="D76" s="166">
        <f t="shared" ref="D76:L76" si="31">D26/$H$1</f>
        <v>0</v>
      </c>
      <c r="E76" s="166">
        <f t="shared" si="31"/>
        <v>0</v>
      </c>
      <c r="F76" s="166">
        <f t="shared" si="31"/>
        <v>0</v>
      </c>
      <c r="G76" s="166">
        <f t="shared" si="31"/>
        <v>0</v>
      </c>
      <c r="H76" s="166">
        <f t="shared" si="31"/>
        <v>0</v>
      </c>
      <c r="I76" s="167">
        <f t="shared" si="31"/>
        <v>0</v>
      </c>
      <c r="J76" s="166">
        <f t="shared" si="31"/>
        <v>0</v>
      </c>
      <c r="K76" s="168">
        <f t="shared" si="31"/>
        <v>0</v>
      </c>
      <c r="L76" s="169">
        <f t="shared" si="31"/>
        <v>0</v>
      </c>
    </row>
    <row r="77" spans="2:12" ht="15.75" thickTop="1"/>
  </sheetData>
  <mergeCells count="46">
    <mergeCell ref="B10:L10"/>
    <mergeCell ref="B18:L18"/>
    <mergeCell ref="B24:L24"/>
    <mergeCell ref="B4:L4"/>
    <mergeCell ref="H6:H9"/>
    <mergeCell ref="I6:I9"/>
    <mergeCell ref="J6:J9"/>
    <mergeCell ref="K6:K9"/>
    <mergeCell ref="L6:L9"/>
    <mergeCell ref="G6:G9"/>
    <mergeCell ref="B6:B9"/>
    <mergeCell ref="C6:C9"/>
    <mergeCell ref="D6:D9"/>
    <mergeCell ref="E6:E9"/>
    <mergeCell ref="L56:L59"/>
    <mergeCell ref="B43:L43"/>
    <mergeCell ref="B49:L49"/>
    <mergeCell ref="B54:L54"/>
    <mergeCell ref="F6:F9"/>
    <mergeCell ref="B29:L29"/>
    <mergeCell ref="B31:B34"/>
    <mergeCell ref="C31:C34"/>
    <mergeCell ref="D31:D34"/>
    <mergeCell ref="E31:E34"/>
    <mergeCell ref="F31:F34"/>
    <mergeCell ref="G31:G34"/>
    <mergeCell ref="H31:H34"/>
    <mergeCell ref="I31:I34"/>
    <mergeCell ref="J31:J34"/>
    <mergeCell ref="K31:K34"/>
    <mergeCell ref="A1:C1"/>
    <mergeCell ref="B60:L60"/>
    <mergeCell ref="B68:L68"/>
    <mergeCell ref="B74:L74"/>
    <mergeCell ref="L31:L34"/>
    <mergeCell ref="B35:L35"/>
    <mergeCell ref="B56:B59"/>
    <mergeCell ref="C56:C59"/>
    <mergeCell ref="D56:D59"/>
    <mergeCell ref="E56:E59"/>
    <mergeCell ref="F56:F59"/>
    <mergeCell ref="G56:G59"/>
    <mergeCell ref="H56:H59"/>
    <mergeCell ref="I56:I59"/>
    <mergeCell ref="J56:J59"/>
    <mergeCell ref="K56:K59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9FC0-9592-4346-B01F-AB35FB4D577F}">
  <sheetPr codeName="Sheet20">
    <tabColor rgb="FFED7D31"/>
  </sheetPr>
  <dimension ref="A1:J73"/>
  <sheetViews>
    <sheetView zoomScale="70" zoomScaleNormal="70" workbookViewId="0">
      <selection activeCell="B86" sqref="B86:C86"/>
    </sheetView>
  </sheetViews>
  <sheetFormatPr defaultColWidth="8.85546875" defaultRowHeight="12"/>
  <cols>
    <col min="1" max="1" width="95.5703125" style="13" customWidth="1"/>
    <col min="2" max="3" width="18.85546875" style="4" customWidth="1"/>
    <col min="4" max="4" width="8.85546875" style="4"/>
    <col min="5" max="5" width="24.5703125" style="4" customWidth="1"/>
    <col min="6" max="6" width="95.5703125" style="13" customWidth="1"/>
    <col min="7" max="8" width="18.85546875" style="4" customWidth="1"/>
    <col min="9" max="16384" width="8.85546875" style="4"/>
  </cols>
  <sheetData>
    <row r="1" spans="1:10" s="19" customFormat="1" ht="12.75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4" spans="1:10">
      <c r="A4" s="509" t="s">
        <v>218</v>
      </c>
      <c r="B4" s="509"/>
      <c r="C4" s="509"/>
      <c r="D4" s="63"/>
      <c r="E4" s="63"/>
      <c r="F4" s="509" t="s">
        <v>219</v>
      </c>
      <c r="G4" s="509"/>
      <c r="H4" s="509"/>
    </row>
    <row r="5" spans="1:10" ht="12.75" thickBot="1"/>
    <row r="6" spans="1:10" s="47" customFormat="1" ht="13.5" thickTop="1" thickBot="1">
      <c r="A6" s="115" t="s">
        <v>48</v>
      </c>
      <c r="B6" s="116" t="s">
        <v>10</v>
      </c>
      <c r="C6" s="116" t="s">
        <v>3</v>
      </c>
      <c r="F6" s="115" t="s">
        <v>48</v>
      </c>
      <c r="G6" s="116" t="s">
        <v>3</v>
      </c>
      <c r="H6" s="116" t="s">
        <v>4</v>
      </c>
    </row>
    <row r="7" spans="1:10" ht="13.5" thickTop="1" thickBot="1">
      <c r="A7" s="403" t="s">
        <v>12</v>
      </c>
      <c r="B7" s="404"/>
      <c r="C7" s="405">
        <f>B7/$F$1</f>
        <v>0</v>
      </c>
      <c r="F7" s="403" t="s">
        <v>12</v>
      </c>
      <c r="G7" s="405">
        <f>C7</f>
        <v>0</v>
      </c>
      <c r="H7" s="406">
        <f>B7/$H$1</f>
        <v>0</v>
      </c>
    </row>
    <row r="8" spans="1:10" ht="13.5" thickTop="1" thickBot="1">
      <c r="A8" s="103" t="s">
        <v>13</v>
      </c>
      <c r="B8" s="76"/>
      <c r="C8" s="77">
        <f t="shared" ref="C8:C71" si="0">B8/$F$1</f>
        <v>0</v>
      </c>
      <c r="D8" s="4" t="s">
        <v>192</v>
      </c>
      <c r="F8" s="103" t="s">
        <v>13</v>
      </c>
      <c r="G8" s="77">
        <f t="shared" ref="G8:G71" si="1">C8</f>
        <v>0</v>
      </c>
      <c r="H8" s="95">
        <f t="shared" ref="H8:H71" si="2">B8/$H$1</f>
        <v>0</v>
      </c>
    </row>
    <row r="9" spans="1:10" ht="12.75" thickBot="1">
      <c r="A9" s="104" t="s">
        <v>14</v>
      </c>
      <c r="B9" s="71"/>
      <c r="C9" s="72">
        <f t="shared" si="0"/>
        <v>0</v>
      </c>
      <c r="F9" s="104" t="s">
        <v>14</v>
      </c>
      <c r="G9" s="72">
        <f t="shared" si="1"/>
        <v>0</v>
      </c>
      <c r="H9" s="96">
        <f t="shared" si="2"/>
        <v>0</v>
      </c>
    </row>
    <row r="10" spans="1:10" ht="12.75" thickBot="1">
      <c r="A10" s="104" t="s">
        <v>15</v>
      </c>
      <c r="B10" s="71"/>
      <c r="C10" s="72">
        <f t="shared" si="0"/>
        <v>0</v>
      </c>
      <c r="F10" s="104" t="s">
        <v>15</v>
      </c>
      <c r="G10" s="72">
        <f t="shared" si="1"/>
        <v>0</v>
      </c>
      <c r="H10" s="96">
        <f t="shared" si="2"/>
        <v>0</v>
      </c>
    </row>
    <row r="11" spans="1:10" ht="12.75" thickBot="1">
      <c r="A11" s="105" t="s">
        <v>97</v>
      </c>
      <c r="B11" s="71"/>
      <c r="C11" s="72">
        <f t="shared" si="0"/>
        <v>0</v>
      </c>
      <c r="F11" s="105" t="s">
        <v>97</v>
      </c>
      <c r="G11" s="72">
        <f t="shared" si="1"/>
        <v>0</v>
      </c>
      <c r="H11" s="96">
        <f t="shared" si="2"/>
        <v>0</v>
      </c>
    </row>
    <row r="12" spans="1:10" ht="12.75" thickBot="1">
      <c r="A12" s="105" t="s">
        <v>98</v>
      </c>
      <c r="B12" s="71"/>
      <c r="C12" s="72">
        <f t="shared" si="0"/>
        <v>0</v>
      </c>
      <c r="F12" s="105" t="s">
        <v>98</v>
      </c>
      <c r="G12" s="72">
        <f t="shared" si="1"/>
        <v>0</v>
      </c>
      <c r="H12" s="96">
        <f t="shared" si="2"/>
        <v>0</v>
      </c>
    </row>
    <row r="13" spans="1:10" ht="12.75" thickBot="1">
      <c r="A13" s="105" t="s">
        <v>99</v>
      </c>
      <c r="B13" s="71"/>
      <c r="C13" s="72">
        <f t="shared" si="0"/>
        <v>0</v>
      </c>
      <c r="F13" s="105" t="s">
        <v>99</v>
      </c>
      <c r="G13" s="72">
        <f t="shared" si="1"/>
        <v>0</v>
      </c>
      <c r="H13" s="96">
        <f t="shared" si="2"/>
        <v>0</v>
      </c>
    </row>
    <row r="14" spans="1:10" ht="12.75" thickBot="1">
      <c r="A14" s="105" t="s">
        <v>100</v>
      </c>
      <c r="B14" s="71"/>
      <c r="C14" s="72">
        <f t="shared" si="0"/>
        <v>0</v>
      </c>
      <c r="F14" s="105" t="s">
        <v>100</v>
      </c>
      <c r="G14" s="72">
        <f t="shared" si="1"/>
        <v>0</v>
      </c>
      <c r="H14" s="96">
        <f t="shared" si="2"/>
        <v>0</v>
      </c>
    </row>
    <row r="15" spans="1:10" ht="12.75" thickBot="1">
      <c r="A15" s="105" t="s">
        <v>101</v>
      </c>
      <c r="B15" s="71"/>
      <c r="C15" s="72">
        <f t="shared" si="0"/>
        <v>0</v>
      </c>
      <c r="F15" s="105" t="s">
        <v>101</v>
      </c>
      <c r="G15" s="72">
        <f t="shared" si="1"/>
        <v>0</v>
      </c>
      <c r="H15" s="96">
        <f t="shared" si="2"/>
        <v>0</v>
      </c>
    </row>
    <row r="16" spans="1:10" ht="12.75" thickBot="1">
      <c r="A16" s="106" t="s">
        <v>16</v>
      </c>
      <c r="B16" s="78"/>
      <c r="C16" s="79">
        <f t="shared" si="0"/>
        <v>0</v>
      </c>
      <c r="F16" s="106" t="s">
        <v>16</v>
      </c>
      <c r="G16" s="79">
        <f t="shared" si="1"/>
        <v>0</v>
      </c>
      <c r="H16" s="97">
        <f t="shared" si="2"/>
        <v>0</v>
      </c>
    </row>
    <row r="17" spans="1:8" ht="13.5" thickTop="1" thickBot="1">
      <c r="A17" s="407" t="s">
        <v>17</v>
      </c>
      <c r="B17" s="408"/>
      <c r="C17" s="409">
        <f t="shared" si="0"/>
        <v>0</v>
      </c>
      <c r="F17" s="407" t="s">
        <v>17</v>
      </c>
      <c r="G17" s="409">
        <f t="shared" si="1"/>
        <v>0</v>
      </c>
      <c r="H17" s="410">
        <f t="shared" si="2"/>
        <v>0</v>
      </c>
    </row>
    <row r="18" spans="1:8" ht="13.5" thickTop="1" thickBot="1">
      <c r="A18" s="107" t="s">
        <v>146</v>
      </c>
      <c r="B18" s="80"/>
      <c r="C18" s="90">
        <f t="shared" si="0"/>
        <v>0</v>
      </c>
      <c r="F18" s="107" t="s">
        <v>146</v>
      </c>
      <c r="G18" s="90">
        <f t="shared" si="1"/>
        <v>0</v>
      </c>
      <c r="H18" s="95">
        <f t="shared" si="2"/>
        <v>0</v>
      </c>
    </row>
    <row r="19" spans="1:8" ht="12.75" thickBot="1">
      <c r="A19" s="104" t="s">
        <v>18</v>
      </c>
      <c r="B19" s="73"/>
      <c r="C19" s="91">
        <f t="shared" si="0"/>
        <v>0</v>
      </c>
      <c r="F19" s="104" t="s">
        <v>18</v>
      </c>
      <c r="G19" s="91">
        <f t="shared" si="1"/>
        <v>0</v>
      </c>
      <c r="H19" s="96">
        <f t="shared" si="2"/>
        <v>0</v>
      </c>
    </row>
    <row r="20" spans="1:8" ht="12.75" thickBot="1">
      <c r="A20" s="104" t="s">
        <v>19</v>
      </c>
      <c r="B20" s="73"/>
      <c r="C20" s="91">
        <f t="shared" si="0"/>
        <v>0</v>
      </c>
      <c r="F20" s="104" t="s">
        <v>19</v>
      </c>
      <c r="G20" s="91">
        <f t="shared" si="1"/>
        <v>0</v>
      </c>
      <c r="H20" s="96">
        <f t="shared" si="2"/>
        <v>0</v>
      </c>
    </row>
    <row r="21" spans="1:8" ht="12.75" thickBot="1">
      <c r="A21" s="104" t="s">
        <v>20</v>
      </c>
      <c r="B21" s="73"/>
      <c r="C21" s="91">
        <f t="shared" si="0"/>
        <v>0</v>
      </c>
      <c r="F21" s="104" t="s">
        <v>20</v>
      </c>
      <c r="G21" s="91">
        <f t="shared" si="1"/>
        <v>0</v>
      </c>
      <c r="H21" s="96">
        <f t="shared" si="2"/>
        <v>0</v>
      </c>
    </row>
    <row r="22" spans="1:8" ht="12.75" thickBot="1">
      <c r="A22" s="108" t="s">
        <v>21</v>
      </c>
      <c r="B22" s="81"/>
      <c r="C22" s="92">
        <f t="shared" si="0"/>
        <v>0</v>
      </c>
      <c r="F22" s="108" t="s">
        <v>21</v>
      </c>
      <c r="G22" s="92">
        <f t="shared" si="1"/>
        <v>0</v>
      </c>
      <c r="H22" s="97">
        <f t="shared" si="2"/>
        <v>0</v>
      </c>
    </row>
    <row r="23" spans="1:8" ht="13.5" thickTop="1" thickBot="1">
      <c r="A23" s="411" t="s">
        <v>22</v>
      </c>
      <c r="B23" s="412"/>
      <c r="C23" s="413">
        <f t="shared" si="0"/>
        <v>0</v>
      </c>
      <c r="F23" s="411" t="s">
        <v>22</v>
      </c>
      <c r="G23" s="413">
        <f t="shared" si="1"/>
        <v>0</v>
      </c>
      <c r="H23" s="414">
        <f t="shared" si="2"/>
        <v>0</v>
      </c>
    </row>
    <row r="24" spans="1:8" ht="13.5" thickTop="1" thickBot="1">
      <c r="A24" s="89" t="s">
        <v>23</v>
      </c>
      <c r="B24" s="82"/>
      <c r="C24" s="83">
        <f t="shared" si="0"/>
        <v>0</v>
      </c>
      <c r="F24" s="89" t="s">
        <v>23</v>
      </c>
      <c r="G24" s="83">
        <f t="shared" si="1"/>
        <v>0</v>
      </c>
      <c r="H24" s="98">
        <f t="shared" si="2"/>
        <v>0</v>
      </c>
    </row>
    <row r="25" spans="1:8" ht="12.75" thickBot="1">
      <c r="A25" s="109" t="s">
        <v>105</v>
      </c>
      <c r="B25" s="84"/>
      <c r="C25" s="85">
        <f t="shared" si="0"/>
        <v>0</v>
      </c>
      <c r="F25" s="109" t="s">
        <v>105</v>
      </c>
      <c r="G25" s="85">
        <f t="shared" si="1"/>
        <v>0</v>
      </c>
      <c r="H25" s="99">
        <f t="shared" si="2"/>
        <v>0</v>
      </c>
    </row>
    <row r="26" spans="1:8" ht="13.5" thickTop="1" thickBot="1">
      <c r="A26" s="415" t="s">
        <v>106</v>
      </c>
      <c r="B26" s="412"/>
      <c r="C26" s="413">
        <f t="shared" si="0"/>
        <v>0</v>
      </c>
      <c r="F26" s="415" t="s">
        <v>106</v>
      </c>
      <c r="G26" s="413">
        <f t="shared" si="1"/>
        <v>0</v>
      </c>
      <c r="H26" s="414">
        <f t="shared" si="2"/>
        <v>0</v>
      </c>
    </row>
    <row r="27" spans="1:8" ht="13.5" thickTop="1" thickBot="1">
      <c r="A27" s="89" t="s">
        <v>24</v>
      </c>
      <c r="B27" s="82"/>
      <c r="C27" s="83">
        <f t="shared" si="0"/>
        <v>0</v>
      </c>
      <c r="F27" s="89" t="s">
        <v>24</v>
      </c>
      <c r="G27" s="83">
        <f t="shared" si="1"/>
        <v>0</v>
      </c>
      <c r="H27" s="98">
        <f t="shared" si="2"/>
        <v>0</v>
      </c>
    </row>
    <row r="28" spans="1:8" ht="12.75" thickBot="1">
      <c r="A28" s="110" t="s">
        <v>25</v>
      </c>
      <c r="B28" s="74"/>
      <c r="C28" s="75">
        <f t="shared" si="0"/>
        <v>0</v>
      </c>
      <c r="F28" s="110" t="s">
        <v>25</v>
      </c>
      <c r="G28" s="75">
        <f t="shared" si="1"/>
        <v>0</v>
      </c>
      <c r="H28" s="100">
        <f t="shared" si="2"/>
        <v>0</v>
      </c>
    </row>
    <row r="29" spans="1:8" ht="13.5" thickTop="1" thickBot="1">
      <c r="A29" s="415" t="s">
        <v>107</v>
      </c>
      <c r="B29" s="412"/>
      <c r="C29" s="413">
        <f t="shared" si="0"/>
        <v>0</v>
      </c>
      <c r="F29" s="415" t="s">
        <v>107</v>
      </c>
      <c r="G29" s="413">
        <f t="shared" si="1"/>
        <v>0</v>
      </c>
      <c r="H29" s="414">
        <f t="shared" si="2"/>
        <v>0</v>
      </c>
    </row>
    <row r="30" spans="1:8" ht="13.5" thickTop="1" thickBot="1">
      <c r="A30" s="110" t="s">
        <v>26</v>
      </c>
      <c r="B30" s="74"/>
      <c r="C30" s="75">
        <f t="shared" si="0"/>
        <v>0</v>
      </c>
      <c r="F30" s="110" t="s">
        <v>26</v>
      </c>
      <c r="G30" s="75">
        <f t="shared" si="1"/>
        <v>0</v>
      </c>
      <c r="H30" s="100">
        <f t="shared" si="2"/>
        <v>0</v>
      </c>
    </row>
    <row r="31" spans="1:8" ht="12.75" thickBot="1">
      <c r="A31" s="111" t="s">
        <v>27</v>
      </c>
      <c r="B31" s="84"/>
      <c r="C31" s="85">
        <f t="shared" si="0"/>
        <v>0</v>
      </c>
      <c r="F31" s="111" t="s">
        <v>27</v>
      </c>
      <c r="G31" s="85">
        <f t="shared" si="1"/>
        <v>0</v>
      </c>
      <c r="H31" s="99">
        <f t="shared" si="2"/>
        <v>0</v>
      </c>
    </row>
    <row r="32" spans="1:8" ht="13.5" thickTop="1" thickBot="1">
      <c r="A32" s="411" t="s">
        <v>28</v>
      </c>
      <c r="B32" s="412"/>
      <c r="C32" s="413">
        <f t="shared" si="0"/>
        <v>0</v>
      </c>
      <c r="F32" s="411" t="s">
        <v>28</v>
      </c>
      <c r="G32" s="413">
        <f t="shared" si="1"/>
        <v>0</v>
      </c>
      <c r="H32" s="414">
        <f t="shared" si="2"/>
        <v>0</v>
      </c>
    </row>
    <row r="33" spans="1:8" ht="13.5" thickTop="1" thickBot="1">
      <c r="A33" s="112" t="s">
        <v>123</v>
      </c>
      <c r="B33" s="82"/>
      <c r="C33" s="83">
        <f t="shared" si="0"/>
        <v>0</v>
      </c>
      <c r="F33" s="112" t="s">
        <v>123</v>
      </c>
      <c r="G33" s="83">
        <f t="shared" si="1"/>
        <v>0</v>
      </c>
      <c r="H33" s="98">
        <f t="shared" si="2"/>
        <v>0</v>
      </c>
    </row>
    <row r="34" spans="1:8" ht="12.75" thickBot="1">
      <c r="A34" s="112" t="s">
        <v>201</v>
      </c>
      <c r="B34" s="82"/>
      <c r="C34" s="83">
        <f t="shared" si="0"/>
        <v>0</v>
      </c>
      <c r="F34" s="112" t="s">
        <v>201</v>
      </c>
      <c r="G34" s="83">
        <f t="shared" si="1"/>
        <v>0</v>
      </c>
      <c r="H34" s="98">
        <f t="shared" si="2"/>
        <v>0</v>
      </c>
    </row>
    <row r="35" spans="1:8" ht="12.75" thickBot="1">
      <c r="A35" s="112" t="s">
        <v>202</v>
      </c>
      <c r="B35" s="82"/>
      <c r="C35" s="83">
        <f t="shared" si="0"/>
        <v>0</v>
      </c>
      <c r="F35" s="112" t="s">
        <v>202</v>
      </c>
      <c r="G35" s="83">
        <f t="shared" si="1"/>
        <v>0</v>
      </c>
      <c r="H35" s="98">
        <f t="shared" si="2"/>
        <v>0</v>
      </c>
    </row>
    <row r="36" spans="1:8" ht="12.75" thickBot="1">
      <c r="A36" s="112" t="s">
        <v>203</v>
      </c>
      <c r="B36" s="82"/>
      <c r="C36" s="83">
        <f t="shared" si="0"/>
        <v>0</v>
      </c>
      <c r="F36" s="112" t="s">
        <v>203</v>
      </c>
      <c r="G36" s="83">
        <f t="shared" si="1"/>
        <v>0</v>
      </c>
      <c r="H36" s="98">
        <f t="shared" si="2"/>
        <v>0</v>
      </c>
    </row>
    <row r="37" spans="1:8" ht="12.75" thickBot="1">
      <c r="A37" s="112" t="s">
        <v>204</v>
      </c>
      <c r="B37" s="82"/>
      <c r="C37" s="83">
        <f t="shared" si="0"/>
        <v>0</v>
      </c>
      <c r="F37" s="112" t="s">
        <v>204</v>
      </c>
      <c r="G37" s="83">
        <f t="shared" si="1"/>
        <v>0</v>
      </c>
      <c r="H37" s="98">
        <f t="shared" si="2"/>
        <v>0</v>
      </c>
    </row>
    <row r="38" spans="1:8" ht="24.75" thickBot="1">
      <c r="A38" s="113" t="s">
        <v>205</v>
      </c>
      <c r="B38" s="74"/>
      <c r="C38" s="75">
        <f t="shared" si="0"/>
        <v>0</v>
      </c>
      <c r="F38" s="113" t="s">
        <v>205</v>
      </c>
      <c r="G38" s="75">
        <f t="shared" si="1"/>
        <v>0</v>
      </c>
      <c r="H38" s="100">
        <f t="shared" si="2"/>
        <v>0</v>
      </c>
    </row>
    <row r="39" spans="1:8" ht="12.75" thickBot="1">
      <c r="A39" s="113" t="s">
        <v>206</v>
      </c>
      <c r="B39" s="74"/>
      <c r="C39" s="75">
        <f t="shared" si="0"/>
        <v>0</v>
      </c>
      <c r="F39" s="113" t="s">
        <v>206</v>
      </c>
      <c r="G39" s="75">
        <f t="shared" si="1"/>
        <v>0</v>
      </c>
      <c r="H39" s="100">
        <f t="shared" si="2"/>
        <v>0</v>
      </c>
    </row>
    <row r="40" spans="1:8" ht="12.75" thickBot="1">
      <c r="A40" s="113" t="s">
        <v>207</v>
      </c>
      <c r="B40" s="74"/>
      <c r="C40" s="75">
        <f t="shared" si="0"/>
        <v>0</v>
      </c>
      <c r="F40" s="113" t="s">
        <v>207</v>
      </c>
      <c r="G40" s="75">
        <f t="shared" si="1"/>
        <v>0</v>
      </c>
      <c r="H40" s="100">
        <f t="shared" si="2"/>
        <v>0</v>
      </c>
    </row>
    <row r="41" spans="1:8" ht="12.75" thickBot="1">
      <c r="A41" s="113" t="s">
        <v>208</v>
      </c>
      <c r="B41" s="74"/>
      <c r="C41" s="75">
        <f t="shared" si="0"/>
        <v>0</v>
      </c>
      <c r="F41" s="113" t="s">
        <v>208</v>
      </c>
      <c r="G41" s="75">
        <f t="shared" si="1"/>
        <v>0</v>
      </c>
      <c r="H41" s="100">
        <f t="shared" si="2"/>
        <v>0</v>
      </c>
    </row>
    <row r="42" spans="1:8" ht="12.75" thickBot="1">
      <c r="A42" s="416" t="s">
        <v>209</v>
      </c>
      <c r="B42" s="417"/>
      <c r="C42" s="418">
        <f t="shared" si="0"/>
        <v>0</v>
      </c>
      <c r="F42" s="416" t="s">
        <v>209</v>
      </c>
      <c r="G42" s="418">
        <f t="shared" si="1"/>
        <v>0</v>
      </c>
      <c r="H42" s="419">
        <f t="shared" si="2"/>
        <v>0</v>
      </c>
    </row>
    <row r="43" spans="1:8" ht="13.5" thickTop="1" thickBot="1">
      <c r="A43" s="420" t="s">
        <v>30</v>
      </c>
      <c r="B43" s="421"/>
      <c r="C43" s="413">
        <f t="shared" si="0"/>
        <v>0</v>
      </c>
      <c r="F43" s="420" t="s">
        <v>30</v>
      </c>
      <c r="G43" s="413">
        <f t="shared" si="1"/>
        <v>0</v>
      </c>
      <c r="H43" s="414">
        <f t="shared" si="2"/>
        <v>0</v>
      </c>
    </row>
    <row r="44" spans="1:8" ht="13.5" thickTop="1" thickBot="1">
      <c r="A44" s="422" t="s">
        <v>31</v>
      </c>
      <c r="B44" s="423"/>
      <c r="C44" s="424">
        <f t="shared" si="0"/>
        <v>0</v>
      </c>
      <c r="F44" s="422" t="s">
        <v>31</v>
      </c>
      <c r="G44" s="424">
        <f t="shared" si="1"/>
        <v>0</v>
      </c>
      <c r="H44" s="425">
        <f t="shared" si="2"/>
        <v>0</v>
      </c>
    </row>
    <row r="45" spans="1:8" ht="12.75" thickBot="1">
      <c r="A45" s="426" t="s">
        <v>32</v>
      </c>
      <c r="B45" s="417"/>
      <c r="C45" s="418">
        <f t="shared" si="0"/>
        <v>0</v>
      </c>
      <c r="F45" s="426" t="s">
        <v>32</v>
      </c>
      <c r="G45" s="418">
        <f t="shared" si="1"/>
        <v>0</v>
      </c>
      <c r="H45" s="419">
        <f t="shared" si="2"/>
        <v>0</v>
      </c>
    </row>
    <row r="46" spans="1:8" ht="13.5" thickTop="1" thickBot="1">
      <c r="A46" s="427" t="s">
        <v>33</v>
      </c>
      <c r="B46" s="428"/>
      <c r="C46" s="429">
        <f t="shared" si="0"/>
        <v>0</v>
      </c>
      <c r="F46" s="427" t="s">
        <v>33</v>
      </c>
      <c r="G46" s="429">
        <f t="shared" si="1"/>
        <v>0</v>
      </c>
      <c r="H46" s="430">
        <f t="shared" si="2"/>
        <v>0</v>
      </c>
    </row>
    <row r="47" spans="1:8" ht="13.5" thickTop="1" thickBot="1">
      <c r="A47" s="431" t="s">
        <v>34</v>
      </c>
      <c r="B47" s="432"/>
      <c r="C47" s="433">
        <f t="shared" si="0"/>
        <v>0</v>
      </c>
      <c r="F47" s="431" t="s">
        <v>34</v>
      </c>
      <c r="G47" s="433">
        <f t="shared" si="1"/>
        <v>0</v>
      </c>
      <c r="H47" s="434">
        <f t="shared" si="2"/>
        <v>0</v>
      </c>
    </row>
    <row r="48" spans="1:8" ht="13.5" thickTop="1" thickBot="1">
      <c r="A48" s="89" t="s">
        <v>35</v>
      </c>
      <c r="B48" s="82"/>
      <c r="C48" s="83">
        <f t="shared" si="0"/>
        <v>0</v>
      </c>
      <c r="F48" s="89" t="s">
        <v>35</v>
      </c>
      <c r="G48" s="83">
        <f t="shared" si="1"/>
        <v>0</v>
      </c>
      <c r="H48" s="98">
        <f t="shared" si="2"/>
        <v>0</v>
      </c>
    </row>
    <row r="49" spans="1:8" ht="12.75" thickBot="1">
      <c r="A49" s="113" t="s">
        <v>114</v>
      </c>
      <c r="B49" s="74"/>
      <c r="C49" s="75">
        <f t="shared" si="0"/>
        <v>0</v>
      </c>
      <c r="F49" s="113" t="s">
        <v>114</v>
      </c>
      <c r="G49" s="75">
        <f t="shared" si="1"/>
        <v>0</v>
      </c>
      <c r="H49" s="100">
        <f t="shared" si="2"/>
        <v>0</v>
      </c>
    </row>
    <row r="50" spans="1:8" ht="12.75" thickBot="1">
      <c r="A50" s="110" t="s">
        <v>36</v>
      </c>
      <c r="B50" s="74"/>
      <c r="C50" s="75">
        <f t="shared" si="0"/>
        <v>0</v>
      </c>
      <c r="F50" s="110" t="s">
        <v>36</v>
      </c>
      <c r="G50" s="75">
        <f t="shared" si="1"/>
        <v>0</v>
      </c>
      <c r="H50" s="100">
        <f t="shared" si="2"/>
        <v>0</v>
      </c>
    </row>
    <row r="51" spans="1:8" ht="12.75" thickBot="1">
      <c r="A51" s="113" t="s">
        <v>114</v>
      </c>
      <c r="B51" s="74"/>
      <c r="C51" s="75">
        <f t="shared" si="0"/>
        <v>0</v>
      </c>
      <c r="F51" s="113" t="s">
        <v>114</v>
      </c>
      <c r="G51" s="75">
        <f t="shared" si="1"/>
        <v>0</v>
      </c>
      <c r="H51" s="100">
        <f t="shared" si="2"/>
        <v>0</v>
      </c>
    </row>
    <row r="52" spans="1:8" ht="12.75" thickBot="1">
      <c r="A52" s="113" t="s">
        <v>115</v>
      </c>
      <c r="B52" s="74"/>
      <c r="C52" s="75">
        <f t="shared" si="0"/>
        <v>0</v>
      </c>
      <c r="F52" s="113" t="s">
        <v>115</v>
      </c>
      <c r="G52" s="75">
        <f t="shared" si="1"/>
        <v>0</v>
      </c>
      <c r="H52" s="100">
        <f t="shared" si="2"/>
        <v>0</v>
      </c>
    </row>
    <row r="53" spans="1:8" ht="12.75" thickBot="1">
      <c r="A53" s="110" t="s">
        <v>37</v>
      </c>
      <c r="B53" s="74"/>
      <c r="C53" s="75">
        <f t="shared" si="0"/>
        <v>0</v>
      </c>
      <c r="F53" s="110" t="s">
        <v>37</v>
      </c>
      <c r="G53" s="75">
        <f t="shared" si="1"/>
        <v>0</v>
      </c>
      <c r="H53" s="100">
        <f t="shared" si="2"/>
        <v>0</v>
      </c>
    </row>
    <row r="54" spans="1:8" ht="12.75" thickBot="1">
      <c r="A54" s="416" t="s">
        <v>116</v>
      </c>
      <c r="B54" s="417"/>
      <c r="C54" s="418">
        <f t="shared" si="0"/>
        <v>0</v>
      </c>
      <c r="F54" s="416" t="s">
        <v>116</v>
      </c>
      <c r="G54" s="418">
        <f t="shared" si="1"/>
        <v>0</v>
      </c>
      <c r="H54" s="419">
        <f t="shared" si="2"/>
        <v>0</v>
      </c>
    </row>
    <row r="55" spans="1:8" ht="13.5" thickTop="1" thickBot="1">
      <c r="A55" s="435" t="s">
        <v>38</v>
      </c>
      <c r="B55" s="436"/>
      <c r="C55" s="437">
        <f t="shared" si="0"/>
        <v>0</v>
      </c>
      <c r="F55" s="435" t="s">
        <v>38</v>
      </c>
      <c r="G55" s="437">
        <f t="shared" si="1"/>
        <v>0</v>
      </c>
      <c r="H55" s="438">
        <f t="shared" si="2"/>
        <v>0</v>
      </c>
    </row>
    <row r="56" spans="1:8" ht="13.5" thickTop="1" thickBot="1">
      <c r="A56" s="439" t="s">
        <v>117</v>
      </c>
      <c r="B56" s="423"/>
      <c r="C56" s="424">
        <f t="shared" si="0"/>
        <v>0</v>
      </c>
      <c r="F56" s="439" t="s">
        <v>117</v>
      </c>
      <c r="G56" s="424">
        <f t="shared" si="1"/>
        <v>0</v>
      </c>
      <c r="H56" s="425">
        <f t="shared" si="2"/>
        <v>0</v>
      </c>
    </row>
    <row r="57" spans="1:8" ht="12.75" thickBot="1">
      <c r="A57" s="110" t="s">
        <v>31</v>
      </c>
      <c r="B57" s="74"/>
      <c r="C57" s="75">
        <f t="shared" si="0"/>
        <v>0</v>
      </c>
      <c r="F57" s="110" t="s">
        <v>31</v>
      </c>
      <c r="G57" s="75">
        <f t="shared" si="1"/>
        <v>0</v>
      </c>
      <c r="H57" s="100">
        <f t="shared" si="2"/>
        <v>0</v>
      </c>
    </row>
    <row r="58" spans="1:8" ht="12.75" thickBot="1">
      <c r="A58" s="110" t="s">
        <v>32</v>
      </c>
      <c r="B58" s="74"/>
      <c r="C58" s="75">
        <f t="shared" si="0"/>
        <v>0</v>
      </c>
      <c r="F58" s="110" t="s">
        <v>32</v>
      </c>
      <c r="G58" s="75">
        <f t="shared" si="1"/>
        <v>0</v>
      </c>
      <c r="H58" s="100">
        <f t="shared" si="2"/>
        <v>0</v>
      </c>
    </row>
    <row r="59" spans="1:8" ht="12.75" thickBot="1">
      <c r="A59" s="110" t="s">
        <v>39</v>
      </c>
      <c r="B59" s="74"/>
      <c r="C59" s="75">
        <f t="shared" si="0"/>
        <v>0</v>
      </c>
      <c r="F59" s="110" t="s">
        <v>39</v>
      </c>
      <c r="G59" s="75">
        <f t="shared" si="1"/>
        <v>0</v>
      </c>
      <c r="H59" s="100">
        <f t="shared" si="2"/>
        <v>0</v>
      </c>
    </row>
    <row r="60" spans="1:8" ht="12.75" thickBot="1">
      <c r="A60" s="113" t="s">
        <v>118</v>
      </c>
      <c r="B60" s="74"/>
      <c r="C60" s="75">
        <f t="shared" si="0"/>
        <v>0</v>
      </c>
      <c r="F60" s="113" t="s">
        <v>118</v>
      </c>
      <c r="G60" s="75">
        <f t="shared" si="1"/>
        <v>0</v>
      </c>
      <c r="H60" s="100">
        <f t="shared" si="2"/>
        <v>0</v>
      </c>
    </row>
    <row r="61" spans="1:8" ht="12.75" thickBot="1">
      <c r="A61" s="426" t="s">
        <v>40</v>
      </c>
      <c r="B61" s="417"/>
      <c r="C61" s="418">
        <f t="shared" si="0"/>
        <v>0</v>
      </c>
      <c r="F61" s="426" t="s">
        <v>40</v>
      </c>
      <c r="G61" s="418">
        <f t="shared" si="1"/>
        <v>0</v>
      </c>
      <c r="H61" s="419">
        <f t="shared" si="2"/>
        <v>0</v>
      </c>
    </row>
    <row r="62" spans="1:8" ht="13.5" thickTop="1" thickBot="1">
      <c r="A62" s="440" t="s">
        <v>41</v>
      </c>
      <c r="B62" s="441"/>
      <c r="C62" s="442">
        <f t="shared" si="0"/>
        <v>0</v>
      </c>
      <c r="F62" s="440" t="s">
        <v>41</v>
      </c>
      <c r="G62" s="442">
        <f t="shared" si="1"/>
        <v>0</v>
      </c>
      <c r="H62" s="443">
        <f t="shared" si="2"/>
        <v>0</v>
      </c>
    </row>
    <row r="63" spans="1:8" ht="12.75" thickBot="1">
      <c r="A63" s="444" t="s">
        <v>42</v>
      </c>
      <c r="B63" s="445"/>
      <c r="C63" s="446">
        <f t="shared" si="0"/>
        <v>0</v>
      </c>
      <c r="F63" s="444" t="s">
        <v>42</v>
      </c>
      <c r="G63" s="446">
        <f t="shared" si="1"/>
        <v>0</v>
      </c>
      <c r="H63" s="447">
        <f t="shared" si="2"/>
        <v>0</v>
      </c>
    </row>
    <row r="64" spans="1:8" ht="12.75" thickBot="1">
      <c r="A64" s="448" t="s">
        <v>43</v>
      </c>
      <c r="B64" s="449"/>
      <c r="C64" s="450">
        <f t="shared" si="0"/>
        <v>0</v>
      </c>
      <c r="F64" s="448" t="s">
        <v>43</v>
      </c>
      <c r="G64" s="450">
        <f t="shared" si="1"/>
        <v>0</v>
      </c>
      <c r="H64" s="451">
        <f t="shared" si="2"/>
        <v>0</v>
      </c>
    </row>
    <row r="65" spans="1:8" ht="12.75" thickBot="1">
      <c r="A65" s="448" t="s">
        <v>44</v>
      </c>
      <c r="B65" s="449"/>
      <c r="C65" s="450">
        <f t="shared" si="0"/>
        <v>0</v>
      </c>
      <c r="F65" s="448" t="s">
        <v>44</v>
      </c>
      <c r="G65" s="450">
        <f t="shared" si="1"/>
        <v>0</v>
      </c>
      <c r="H65" s="451">
        <f t="shared" si="2"/>
        <v>0</v>
      </c>
    </row>
    <row r="66" spans="1:8" ht="12.75" thickBot="1">
      <c r="A66" s="452" t="s">
        <v>45</v>
      </c>
      <c r="B66" s="453"/>
      <c r="C66" s="454">
        <f t="shared" si="0"/>
        <v>0</v>
      </c>
      <c r="F66" s="452" t="s">
        <v>45</v>
      </c>
      <c r="G66" s="454">
        <f t="shared" si="1"/>
        <v>0</v>
      </c>
      <c r="H66" s="455">
        <f t="shared" si="2"/>
        <v>0</v>
      </c>
    </row>
    <row r="67" spans="1:8" ht="13.5" thickTop="1" thickBot="1">
      <c r="A67" s="422" t="s">
        <v>46</v>
      </c>
      <c r="B67" s="423"/>
      <c r="C67" s="424">
        <f t="shared" si="0"/>
        <v>0</v>
      </c>
      <c r="F67" s="422" t="s">
        <v>46</v>
      </c>
      <c r="G67" s="424">
        <f t="shared" si="1"/>
        <v>0</v>
      </c>
      <c r="H67" s="425">
        <f t="shared" si="2"/>
        <v>0</v>
      </c>
    </row>
    <row r="68" spans="1:8" ht="12.75" thickBot="1">
      <c r="A68" s="110" t="s">
        <v>47</v>
      </c>
      <c r="B68" s="74"/>
      <c r="C68" s="75">
        <f t="shared" si="0"/>
        <v>0</v>
      </c>
      <c r="F68" s="110" t="s">
        <v>47</v>
      </c>
      <c r="G68" s="75">
        <f t="shared" si="1"/>
        <v>0</v>
      </c>
      <c r="H68" s="100">
        <f t="shared" si="2"/>
        <v>0</v>
      </c>
    </row>
    <row r="69" spans="1:8" ht="12.75" thickBot="1">
      <c r="A69" s="109" t="s">
        <v>119</v>
      </c>
      <c r="B69" s="84"/>
      <c r="C69" s="85">
        <f t="shared" si="0"/>
        <v>0</v>
      </c>
      <c r="F69" s="109" t="s">
        <v>119</v>
      </c>
      <c r="G69" s="85">
        <f t="shared" si="1"/>
        <v>0</v>
      </c>
      <c r="H69" s="99">
        <f t="shared" si="2"/>
        <v>0</v>
      </c>
    </row>
    <row r="70" spans="1:8" ht="13.5" thickTop="1" thickBot="1">
      <c r="A70" s="415" t="s">
        <v>120</v>
      </c>
      <c r="B70" s="456"/>
      <c r="C70" s="457">
        <f t="shared" si="0"/>
        <v>0</v>
      </c>
      <c r="F70" s="415" t="s">
        <v>120</v>
      </c>
      <c r="G70" s="457">
        <f t="shared" si="1"/>
        <v>0</v>
      </c>
      <c r="H70" s="414">
        <f t="shared" si="2"/>
        <v>0</v>
      </c>
    </row>
    <row r="71" spans="1:8" ht="13.5" thickTop="1" thickBot="1">
      <c r="A71" s="114" t="s">
        <v>121</v>
      </c>
      <c r="B71" s="86"/>
      <c r="C71" s="93">
        <f t="shared" si="0"/>
        <v>0</v>
      </c>
      <c r="F71" s="114" t="s">
        <v>121</v>
      </c>
      <c r="G71" s="93">
        <f t="shared" si="1"/>
        <v>0</v>
      </c>
      <c r="H71" s="101">
        <f t="shared" si="2"/>
        <v>0</v>
      </c>
    </row>
    <row r="72" spans="1:8" ht="13.5" thickTop="1" thickBot="1">
      <c r="A72" s="88" t="s">
        <v>122</v>
      </c>
      <c r="B72" s="87"/>
      <c r="C72" s="94">
        <f t="shared" ref="C72" si="3">B72/$F$1</f>
        <v>0</v>
      </c>
      <c r="F72" s="88" t="s">
        <v>122</v>
      </c>
      <c r="G72" s="94">
        <f t="shared" ref="G72" si="4">C72</f>
        <v>0</v>
      </c>
      <c r="H72" s="102">
        <f t="shared" ref="H72" si="5">B72/$H$1</f>
        <v>0</v>
      </c>
    </row>
    <row r="73" spans="1:8" ht="12.75" thickTop="1"/>
  </sheetData>
  <mergeCells count="3">
    <mergeCell ref="A4:C4"/>
    <mergeCell ref="F4:H4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4AF2-9CAF-4CB0-9AEE-2777D52926B3}">
  <sheetPr codeName="Sheet21">
    <tabColor rgb="FFED7D31"/>
  </sheetPr>
  <dimension ref="A1:Q78"/>
  <sheetViews>
    <sheetView zoomScale="85" zoomScaleNormal="85" workbookViewId="0">
      <selection activeCell="B86" sqref="B86:C86"/>
    </sheetView>
  </sheetViews>
  <sheetFormatPr defaultColWidth="8.85546875" defaultRowHeight="12"/>
  <cols>
    <col min="1" max="1" width="11.140625" style="4" customWidth="1"/>
    <col min="2" max="2" width="69.7109375" style="13" customWidth="1"/>
    <col min="3" max="5" width="16.85546875" style="4" customWidth="1"/>
    <col min="6" max="7" width="15.7109375" style="4" customWidth="1"/>
    <col min="8" max="8" width="15.7109375" style="4" bestFit="1" customWidth="1"/>
    <col min="9" max="9" width="8.85546875" style="4"/>
    <col min="10" max="10" width="11.140625" style="4" customWidth="1"/>
    <col min="11" max="11" width="65.85546875" style="13" customWidth="1"/>
    <col min="12" max="14" width="16.85546875" style="4" customWidth="1"/>
    <col min="15" max="17" width="15.7109375" style="4" customWidth="1"/>
    <col min="18" max="16384" width="8.85546875" style="4"/>
  </cols>
  <sheetData>
    <row r="1" spans="1:17" s="19" customFormat="1" ht="16.899999999999999" customHeight="1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  <c r="P1" s="41"/>
    </row>
    <row r="4" spans="1:17" customFormat="1" ht="15">
      <c r="B4" s="510" t="s">
        <v>220</v>
      </c>
      <c r="C4" s="510"/>
      <c r="D4" s="510"/>
      <c r="E4" s="510"/>
      <c r="F4" s="510"/>
      <c r="G4" s="259"/>
      <c r="H4" s="259"/>
      <c r="I4" s="260"/>
      <c r="J4" s="260"/>
      <c r="K4" s="510" t="s">
        <v>221</v>
      </c>
      <c r="L4" s="510"/>
      <c r="M4" s="510"/>
      <c r="N4" s="510"/>
      <c r="O4" s="510"/>
    </row>
    <row r="5" spans="1:17" ht="12.75" thickBot="1"/>
    <row r="6" spans="1:17" s="47" customFormat="1" ht="15.6" customHeight="1" thickTop="1" thickBot="1">
      <c r="A6" s="206"/>
      <c r="B6" s="115" t="s">
        <v>48</v>
      </c>
      <c r="C6" s="275" t="s">
        <v>193</v>
      </c>
      <c r="D6" s="275" t="s">
        <v>222</v>
      </c>
      <c r="E6" s="275" t="s">
        <v>223</v>
      </c>
      <c r="F6" s="275" t="s">
        <v>193</v>
      </c>
      <c r="G6" s="275" t="s">
        <v>222</v>
      </c>
      <c r="H6" s="275" t="s">
        <v>223</v>
      </c>
      <c r="J6" s="206"/>
      <c r="K6" s="206" t="s">
        <v>48</v>
      </c>
      <c r="L6" s="275" t="s">
        <v>193</v>
      </c>
      <c r="M6" s="275" t="s">
        <v>222</v>
      </c>
      <c r="N6" s="275" t="s">
        <v>223</v>
      </c>
      <c r="O6" s="275" t="s">
        <v>193</v>
      </c>
      <c r="P6" s="275" t="s">
        <v>222</v>
      </c>
      <c r="Q6" s="275" t="s">
        <v>223</v>
      </c>
    </row>
    <row r="7" spans="1:17" ht="13.5" thickTop="1" thickBot="1">
      <c r="A7" s="170"/>
      <c r="B7" s="172" t="s">
        <v>12</v>
      </c>
      <c r="C7" s="378">
        <v>153251243</v>
      </c>
      <c r="D7" s="298" t="e">
        <f>#REF!</f>
        <v>#REF!</v>
      </c>
      <c r="E7" s="299"/>
      <c r="F7" s="173">
        <f>C7/$F$1</f>
        <v>30058103.95214279</v>
      </c>
      <c r="G7" s="173" t="e">
        <f t="shared" ref="G7:H16" si="0">D7/$F$1</f>
        <v>#REF!</v>
      </c>
      <c r="H7" s="173">
        <f t="shared" si="0"/>
        <v>0</v>
      </c>
      <c r="J7" s="170"/>
      <c r="K7" s="172" t="s">
        <v>12</v>
      </c>
      <c r="L7" s="330">
        <f>F7</f>
        <v>30058103.95214279</v>
      </c>
      <c r="M7" s="330" t="e">
        <f>G7</f>
        <v>#REF!</v>
      </c>
      <c r="N7" s="330">
        <f>H7</f>
        <v>0</v>
      </c>
      <c r="O7" s="223">
        <f>C7/$H$1</f>
        <v>35297520.095815003</v>
      </c>
      <c r="P7" s="223" t="e">
        <f t="shared" ref="P7:Q16" si="1">D7/$H$1</f>
        <v>#REF!</v>
      </c>
      <c r="Q7" s="223">
        <f t="shared" si="1"/>
        <v>0</v>
      </c>
    </row>
    <row r="8" spans="1:17" ht="13.5" thickTop="1" thickBot="1">
      <c r="A8" s="171"/>
      <c r="B8" s="174" t="s">
        <v>13</v>
      </c>
      <c r="C8" s="175">
        <v>151812000</v>
      </c>
      <c r="D8" s="300" t="e">
        <f>#REF!</f>
        <v>#REF!</v>
      </c>
      <c r="E8" s="301"/>
      <c r="F8" s="176">
        <f t="shared" ref="F8:F16" si="2">C8/$F$1</f>
        <v>29775816.41659312</v>
      </c>
      <c r="G8" s="176" t="e">
        <f t="shared" si="0"/>
        <v>#REF!</v>
      </c>
      <c r="H8" s="176">
        <f t="shared" si="0"/>
        <v>0</v>
      </c>
      <c r="I8" s="4" t="s">
        <v>192</v>
      </c>
      <c r="J8" s="171"/>
      <c r="K8" s="174" t="s">
        <v>13</v>
      </c>
      <c r="L8" s="331">
        <f t="shared" ref="L8:L74" si="3">F8</f>
        <v>29775816.41659312</v>
      </c>
      <c r="M8" s="332" t="e">
        <f t="shared" ref="M8:M74" si="4">G8</f>
        <v>#REF!</v>
      </c>
      <c r="N8" s="333">
        <f t="shared" ref="N8:N74" si="5">H8</f>
        <v>0</v>
      </c>
      <c r="O8" s="224">
        <f t="shared" ref="O8:O16" si="6">C8/$H$1</f>
        <v>34966027.132229306</v>
      </c>
      <c r="P8" s="224" t="e">
        <f t="shared" si="1"/>
        <v>#REF!</v>
      </c>
      <c r="Q8" s="224">
        <f t="shared" si="1"/>
        <v>0</v>
      </c>
    </row>
    <row r="9" spans="1:17" ht="13.5" hidden="1" thickTop="1" thickBot="1">
      <c r="A9" s="171"/>
      <c r="B9" s="174" t="s">
        <v>14</v>
      </c>
      <c r="C9" s="175">
        <v>1500000</v>
      </c>
      <c r="D9" s="300"/>
      <c r="E9" s="301"/>
      <c r="F9" s="175">
        <f t="shared" si="2"/>
        <v>294204.17769932334</v>
      </c>
      <c r="G9" s="175">
        <f t="shared" si="0"/>
        <v>0</v>
      </c>
      <c r="H9" s="175">
        <f t="shared" si="0"/>
        <v>0</v>
      </c>
      <c r="J9" s="171"/>
      <c r="K9" s="174" t="s">
        <v>14</v>
      </c>
      <c r="L9" s="331">
        <f t="shared" si="3"/>
        <v>294204.17769932334</v>
      </c>
      <c r="M9" s="332">
        <f t="shared" si="4"/>
        <v>0</v>
      </c>
      <c r="N9" s="333">
        <f t="shared" si="5"/>
        <v>0</v>
      </c>
      <c r="O9" s="224">
        <f t="shared" si="6"/>
        <v>345486.79088836169</v>
      </c>
      <c r="P9" s="224">
        <f t="shared" si="1"/>
        <v>0</v>
      </c>
      <c r="Q9" s="224">
        <f t="shared" si="1"/>
        <v>0</v>
      </c>
    </row>
    <row r="10" spans="1:17" ht="13.5" thickTop="1" thickBot="1">
      <c r="A10" s="171"/>
      <c r="B10" s="174" t="s">
        <v>15</v>
      </c>
      <c r="C10" s="175">
        <v>-60757</v>
      </c>
      <c r="D10" s="300">
        <v>0</v>
      </c>
      <c r="E10" s="301"/>
      <c r="F10" s="176">
        <f t="shared" si="2"/>
        <v>-11916.64214965186</v>
      </c>
      <c r="G10" s="176">
        <f t="shared" si="0"/>
        <v>0</v>
      </c>
      <c r="H10" s="176">
        <f t="shared" si="0"/>
        <v>0</v>
      </c>
      <c r="J10" s="171"/>
      <c r="K10" s="174" t="s">
        <v>15</v>
      </c>
      <c r="L10" s="331">
        <f t="shared" si="3"/>
        <v>-11916.64214965186</v>
      </c>
      <c r="M10" s="332">
        <f t="shared" si="4"/>
        <v>0</v>
      </c>
      <c r="N10" s="333">
        <f t="shared" si="5"/>
        <v>0</v>
      </c>
      <c r="O10" s="224">
        <f t="shared" si="6"/>
        <v>-13993.827302669461</v>
      </c>
      <c r="P10" s="224">
        <f t="shared" si="1"/>
        <v>0</v>
      </c>
      <c r="Q10" s="224">
        <f t="shared" si="1"/>
        <v>0</v>
      </c>
    </row>
    <row r="11" spans="1:17" ht="13.5" thickTop="1" thickBot="1">
      <c r="A11" s="171"/>
      <c r="B11" s="177" t="s">
        <v>97</v>
      </c>
      <c r="C11" s="175">
        <v>48950000</v>
      </c>
      <c r="D11" s="300" t="e">
        <f>#REF!</f>
        <v>#REF!</v>
      </c>
      <c r="E11" s="301"/>
      <c r="F11" s="176">
        <f t="shared" si="2"/>
        <v>9600862.9989212528</v>
      </c>
      <c r="G11" s="176" t="e">
        <f t="shared" si="0"/>
        <v>#REF!</v>
      </c>
      <c r="H11" s="176">
        <f t="shared" si="0"/>
        <v>0</v>
      </c>
      <c r="J11" s="171"/>
      <c r="K11" s="174" t="s">
        <v>97</v>
      </c>
      <c r="L11" s="331">
        <f t="shared" si="3"/>
        <v>9600862.9989212528</v>
      </c>
      <c r="M11" s="332" t="e">
        <f t="shared" si="4"/>
        <v>#REF!</v>
      </c>
      <c r="N11" s="333">
        <f t="shared" si="5"/>
        <v>0</v>
      </c>
      <c r="O11" s="224">
        <f t="shared" si="6"/>
        <v>11274385.609323535</v>
      </c>
      <c r="P11" s="224" t="e">
        <f t="shared" si="1"/>
        <v>#REF!</v>
      </c>
      <c r="Q11" s="224">
        <f t="shared" si="1"/>
        <v>0</v>
      </c>
    </row>
    <row r="12" spans="1:17" ht="13.5" thickTop="1" thickBot="1">
      <c r="A12" s="171"/>
      <c r="B12" s="174" t="s">
        <v>98</v>
      </c>
      <c r="C12" s="175">
        <v>8816267</v>
      </c>
      <c r="D12" s="300" t="e">
        <f>#REF!</f>
        <v>#REF!</v>
      </c>
      <c r="E12" s="301"/>
      <c r="F12" s="176">
        <f t="shared" si="2"/>
        <v>1729188.3887417868</v>
      </c>
      <c r="G12" s="176" t="e">
        <f t="shared" si="0"/>
        <v>#REF!</v>
      </c>
      <c r="H12" s="176">
        <f t="shared" si="0"/>
        <v>0</v>
      </c>
      <c r="J12" s="171"/>
      <c r="K12" s="174" t="s">
        <v>98</v>
      </c>
      <c r="L12" s="331">
        <f t="shared" si="3"/>
        <v>1729188.3887417868</v>
      </c>
      <c r="M12" s="332" t="e">
        <f t="shared" si="4"/>
        <v>#REF!</v>
      </c>
      <c r="N12" s="333">
        <f t="shared" si="5"/>
        <v>0</v>
      </c>
      <c r="O12" s="224">
        <f t="shared" si="6"/>
        <v>2030602.5289633092</v>
      </c>
      <c r="P12" s="224" t="e">
        <f t="shared" si="1"/>
        <v>#REF!</v>
      </c>
      <c r="Q12" s="224">
        <f t="shared" si="1"/>
        <v>0</v>
      </c>
    </row>
    <row r="13" spans="1:17" ht="13.5" hidden="1" thickTop="1" thickBot="1">
      <c r="A13" s="171"/>
      <c r="B13" s="177" t="s">
        <v>99</v>
      </c>
      <c r="C13" s="175" t="s">
        <v>252</v>
      </c>
      <c r="D13" s="300"/>
      <c r="E13" s="301"/>
      <c r="F13" s="175" t="e">
        <f t="shared" si="2"/>
        <v>#VALUE!</v>
      </c>
      <c r="G13" s="175">
        <f t="shared" si="0"/>
        <v>0</v>
      </c>
      <c r="H13" s="175">
        <f t="shared" si="0"/>
        <v>0</v>
      </c>
      <c r="J13" s="171"/>
      <c r="K13" s="174" t="s">
        <v>99</v>
      </c>
      <c r="L13" s="331" t="e">
        <f t="shared" si="3"/>
        <v>#VALUE!</v>
      </c>
      <c r="M13" s="332">
        <f t="shared" si="4"/>
        <v>0</v>
      </c>
      <c r="N13" s="333">
        <f t="shared" si="5"/>
        <v>0</v>
      </c>
      <c r="O13" s="224" t="e">
        <f t="shared" si="6"/>
        <v>#VALUE!</v>
      </c>
      <c r="P13" s="224">
        <f t="shared" si="1"/>
        <v>0</v>
      </c>
      <c r="Q13" s="224">
        <f t="shared" si="1"/>
        <v>0</v>
      </c>
    </row>
    <row r="14" spans="1:17" ht="13.5" hidden="1" thickTop="1" thickBot="1">
      <c r="A14" s="171"/>
      <c r="B14" s="174" t="s">
        <v>100</v>
      </c>
      <c r="C14" s="175" t="s">
        <v>252</v>
      </c>
      <c r="D14" s="300"/>
      <c r="E14" s="301"/>
      <c r="F14" s="175" t="e">
        <f t="shared" si="2"/>
        <v>#VALUE!</v>
      </c>
      <c r="G14" s="175">
        <f t="shared" si="0"/>
        <v>0</v>
      </c>
      <c r="H14" s="175">
        <f t="shared" si="0"/>
        <v>0</v>
      </c>
      <c r="J14" s="171"/>
      <c r="K14" s="174" t="s">
        <v>100</v>
      </c>
      <c r="L14" s="331" t="e">
        <f t="shared" si="3"/>
        <v>#VALUE!</v>
      </c>
      <c r="M14" s="332">
        <f t="shared" si="4"/>
        <v>0</v>
      </c>
      <c r="N14" s="333">
        <f t="shared" si="5"/>
        <v>0</v>
      </c>
      <c r="O14" s="224" t="e">
        <f t="shared" si="6"/>
        <v>#VALUE!</v>
      </c>
      <c r="P14" s="224">
        <f t="shared" si="1"/>
        <v>0</v>
      </c>
      <c r="Q14" s="224">
        <f t="shared" si="1"/>
        <v>0</v>
      </c>
    </row>
    <row r="15" spans="1:17" ht="13.5" thickTop="1" thickBot="1">
      <c r="A15" s="171"/>
      <c r="B15" s="177" t="s">
        <v>101</v>
      </c>
      <c r="C15" s="175">
        <v>25000000</v>
      </c>
      <c r="D15" s="300" t="e">
        <f>#REF!</f>
        <v>#REF!</v>
      </c>
      <c r="E15" s="301"/>
      <c r="F15" s="176">
        <f t="shared" si="2"/>
        <v>4903402.9616553895</v>
      </c>
      <c r="G15" s="176" t="e">
        <f t="shared" si="0"/>
        <v>#REF!</v>
      </c>
      <c r="H15" s="176">
        <f t="shared" si="0"/>
        <v>0</v>
      </c>
      <c r="J15" s="171"/>
      <c r="K15" s="174" t="s">
        <v>101</v>
      </c>
      <c r="L15" s="331">
        <f t="shared" si="3"/>
        <v>4903402.9616553895</v>
      </c>
      <c r="M15" s="332" t="e">
        <f t="shared" si="4"/>
        <v>#REF!</v>
      </c>
      <c r="N15" s="333">
        <f t="shared" si="5"/>
        <v>0</v>
      </c>
      <c r="O15" s="224">
        <f t="shared" si="6"/>
        <v>5758113.1814726945</v>
      </c>
      <c r="P15" s="224" t="e">
        <f t="shared" si="1"/>
        <v>#REF!</v>
      </c>
      <c r="Q15" s="224">
        <f t="shared" si="1"/>
        <v>0</v>
      </c>
    </row>
    <row r="16" spans="1:17" ht="13.5" thickTop="1" thickBot="1">
      <c r="A16" s="171"/>
      <c r="B16" s="178" t="s">
        <v>16</v>
      </c>
      <c r="C16" s="379">
        <v>1740226</v>
      </c>
      <c r="D16" s="302" t="e">
        <f>#REF!</f>
        <v>#REF!</v>
      </c>
      <c r="E16" s="303"/>
      <c r="F16" s="179">
        <f t="shared" si="2"/>
        <v>341321.17289398843</v>
      </c>
      <c r="G16" s="179" t="e">
        <f t="shared" si="0"/>
        <v>#REF!</v>
      </c>
      <c r="H16" s="179">
        <f t="shared" si="0"/>
        <v>0</v>
      </c>
      <c r="J16" s="171"/>
      <c r="K16" s="178" t="s">
        <v>16</v>
      </c>
      <c r="L16" s="334">
        <f t="shared" si="3"/>
        <v>341321.17289398843</v>
      </c>
      <c r="M16" s="335" t="e">
        <f t="shared" si="4"/>
        <v>#REF!</v>
      </c>
      <c r="N16" s="336">
        <f t="shared" si="5"/>
        <v>0</v>
      </c>
      <c r="O16" s="225">
        <f t="shared" si="6"/>
        <v>400816.73077366006</v>
      </c>
      <c r="P16" s="225" t="e">
        <f t="shared" si="1"/>
        <v>#REF!</v>
      </c>
      <c r="Q16" s="225">
        <f t="shared" si="1"/>
        <v>0</v>
      </c>
    </row>
    <row r="17" spans="1:17" ht="12.6" customHeight="1" thickTop="1" thickBot="1">
      <c r="A17" s="206"/>
      <c r="B17" s="115"/>
      <c r="C17" s="275" t="s">
        <v>193</v>
      </c>
      <c r="D17" s="275" t="s">
        <v>222</v>
      </c>
      <c r="E17" s="275" t="s">
        <v>223</v>
      </c>
      <c r="F17" s="275" t="s">
        <v>193</v>
      </c>
      <c r="G17" s="275" t="s">
        <v>222</v>
      </c>
      <c r="H17" s="275" t="s">
        <v>223</v>
      </c>
      <c r="J17" s="206"/>
      <c r="K17" s="115"/>
      <c r="L17" s="275" t="str">
        <f t="shared" si="3"/>
        <v>TARGET 2024</v>
      </c>
      <c r="M17" s="275" t="str">
        <f t="shared" si="4"/>
        <v>REALIZAT 2024</v>
      </c>
      <c r="N17" s="275" t="str">
        <f t="shared" si="5"/>
        <v>TARGET 2025</v>
      </c>
      <c r="O17" s="275" t="s">
        <v>193</v>
      </c>
      <c r="P17" s="275" t="s">
        <v>222</v>
      </c>
      <c r="Q17" s="275" t="s">
        <v>223</v>
      </c>
    </row>
    <row r="18" spans="1:17" ht="13.5" thickTop="1" thickBot="1">
      <c r="A18" s="458"/>
      <c r="B18" s="459" t="s">
        <v>17</v>
      </c>
      <c r="C18" s="460">
        <f>C7+C11+C12+C15+C16</f>
        <v>237757736</v>
      </c>
      <c r="D18" s="460" t="e">
        <f>D7+D11+D12+D15+D16</f>
        <v>#REF!</v>
      </c>
      <c r="E18" s="460">
        <f>E7+E11+E12+E15+E16</f>
        <v>0</v>
      </c>
      <c r="F18" s="461">
        <f>C18/$F$1</f>
        <v>46632879.474355206</v>
      </c>
      <c r="G18" s="461" t="e">
        <f t="shared" ref="G18:H33" si="7">D18/$F$1</f>
        <v>#REF!</v>
      </c>
      <c r="H18" s="461">
        <f t="shared" si="7"/>
        <v>0</v>
      </c>
      <c r="J18" s="458"/>
      <c r="K18" s="407" t="s">
        <v>17</v>
      </c>
      <c r="L18" s="409">
        <f t="shared" si="3"/>
        <v>46632879.474355206</v>
      </c>
      <c r="M18" s="461" t="e">
        <f t="shared" si="4"/>
        <v>#REF!</v>
      </c>
      <c r="N18" s="461">
        <f t="shared" si="5"/>
        <v>0</v>
      </c>
      <c r="O18" s="410">
        <f>C18/$H$1</f>
        <v>54761438.146348201</v>
      </c>
      <c r="P18" s="410" t="e">
        <f t="shared" ref="P18:Q33" si="8">D18/$H$1</f>
        <v>#REF!</v>
      </c>
      <c r="Q18" s="410">
        <f t="shared" si="8"/>
        <v>0</v>
      </c>
    </row>
    <row r="19" spans="1:17" ht="13.5" thickTop="1" thickBot="1">
      <c r="A19" s="171"/>
      <c r="B19" s="180" t="s">
        <v>146</v>
      </c>
      <c r="C19" s="181">
        <v>108619665</v>
      </c>
      <c r="D19" s="305">
        <v>119800170</v>
      </c>
      <c r="E19" s="306"/>
      <c r="F19" s="182">
        <f t="shared" ref="F19:F46" si="9">C19/$F$1</f>
        <v>21304239.482200649</v>
      </c>
      <c r="G19" s="182">
        <f t="shared" si="7"/>
        <v>23497140.335392766</v>
      </c>
      <c r="H19" s="182">
        <f t="shared" si="7"/>
        <v>0</v>
      </c>
      <c r="J19" s="171"/>
      <c r="K19" s="180" t="s">
        <v>146</v>
      </c>
      <c r="L19" s="337">
        <f t="shared" si="3"/>
        <v>21304239.482200649</v>
      </c>
      <c r="M19" s="338">
        <f t="shared" si="4"/>
        <v>23497140.335392766</v>
      </c>
      <c r="N19" s="339">
        <f t="shared" si="5"/>
        <v>0</v>
      </c>
      <c r="O19" s="233">
        <f t="shared" ref="O19:O46" si="10">C19/$H$1</f>
        <v>25017772.992145933</v>
      </c>
      <c r="P19" s="233">
        <f t="shared" si="8"/>
        <v>27592917.520786785</v>
      </c>
      <c r="Q19" s="233">
        <f t="shared" si="8"/>
        <v>0</v>
      </c>
    </row>
    <row r="20" spans="1:17" ht="12.75" thickBot="1">
      <c r="A20" s="171"/>
      <c r="B20" s="183" t="s">
        <v>18</v>
      </c>
      <c r="C20" s="184">
        <v>2012393</v>
      </c>
      <c r="D20" s="300">
        <v>2195286</v>
      </c>
      <c r="E20" s="308"/>
      <c r="F20" s="185">
        <f t="shared" si="9"/>
        <v>394702.95184858295</v>
      </c>
      <c r="G20" s="185">
        <f t="shared" si="7"/>
        <v>430574.87496322452</v>
      </c>
      <c r="H20" s="185">
        <f t="shared" si="7"/>
        <v>0</v>
      </c>
      <c r="J20" s="171"/>
      <c r="K20" s="183" t="s">
        <v>18</v>
      </c>
      <c r="L20" s="340">
        <f t="shared" si="3"/>
        <v>394702.95184858295</v>
      </c>
      <c r="M20" s="332">
        <f t="shared" si="4"/>
        <v>430574.87496322452</v>
      </c>
      <c r="N20" s="341">
        <f t="shared" si="5"/>
        <v>0</v>
      </c>
      <c r="O20" s="234">
        <f t="shared" si="10"/>
        <v>463503.46638413519</v>
      </c>
      <c r="P20" s="234">
        <f t="shared" si="8"/>
        <v>505628.21014809865</v>
      </c>
      <c r="Q20" s="234">
        <f t="shared" si="8"/>
        <v>0</v>
      </c>
    </row>
    <row r="21" spans="1:17" ht="12.75" thickBot="1">
      <c r="A21" s="171"/>
      <c r="B21" s="183" t="s">
        <v>19</v>
      </c>
      <c r="C21" s="184">
        <v>3783058</v>
      </c>
      <c r="D21" s="300">
        <v>3650198</v>
      </c>
      <c r="E21" s="308"/>
      <c r="F21" s="185">
        <f t="shared" si="9"/>
        <v>741994.31205256458</v>
      </c>
      <c r="G21" s="185">
        <f t="shared" si="7"/>
        <v>715935.6673531431</v>
      </c>
      <c r="H21" s="185">
        <f t="shared" si="7"/>
        <v>0</v>
      </c>
      <c r="J21" s="171"/>
      <c r="K21" s="183" t="s">
        <v>19</v>
      </c>
      <c r="L21" s="340">
        <f t="shared" si="3"/>
        <v>741994.31205256458</v>
      </c>
      <c r="M21" s="332">
        <f t="shared" si="4"/>
        <v>715935.6673531431</v>
      </c>
      <c r="N21" s="341">
        <f t="shared" si="5"/>
        <v>0</v>
      </c>
      <c r="O21" s="234">
        <f t="shared" si="10"/>
        <v>871331.04544302914</v>
      </c>
      <c r="P21" s="234">
        <f t="shared" si="8"/>
        <v>840730.12875141064</v>
      </c>
      <c r="Q21" s="234">
        <f t="shared" si="8"/>
        <v>0</v>
      </c>
    </row>
    <row r="22" spans="1:17" ht="12.75" thickBot="1">
      <c r="A22" s="171"/>
      <c r="B22" s="183" t="s">
        <v>20</v>
      </c>
      <c r="C22" s="184">
        <v>582554</v>
      </c>
      <c r="D22" s="300">
        <v>2033567</v>
      </c>
      <c r="E22" s="308"/>
      <c r="F22" s="185">
        <f t="shared" si="9"/>
        <v>114259.88035696774</v>
      </c>
      <c r="G22" s="185">
        <f t="shared" si="7"/>
        <v>398855.93802098662</v>
      </c>
      <c r="H22" s="185">
        <f t="shared" si="7"/>
        <v>0</v>
      </c>
      <c r="J22" s="171"/>
      <c r="K22" s="183" t="s">
        <v>20</v>
      </c>
      <c r="L22" s="340">
        <f t="shared" si="3"/>
        <v>114259.88035696774</v>
      </c>
      <c r="M22" s="332">
        <f t="shared" si="4"/>
        <v>398855.93802098662</v>
      </c>
      <c r="N22" s="341">
        <f t="shared" si="5"/>
        <v>0</v>
      </c>
      <c r="O22" s="234">
        <f t="shared" si="10"/>
        <v>134176.47465278578</v>
      </c>
      <c r="P22" s="234">
        <f t="shared" si="8"/>
        <v>468380.35792431532</v>
      </c>
      <c r="Q22" s="234">
        <f t="shared" si="8"/>
        <v>0</v>
      </c>
    </row>
    <row r="23" spans="1:17" ht="12.75" thickBot="1">
      <c r="A23" s="171"/>
      <c r="B23" s="183" t="s">
        <v>21</v>
      </c>
      <c r="C23" s="184">
        <v>-918455</v>
      </c>
      <c r="D23" s="300">
        <v>-188907</v>
      </c>
      <c r="E23" s="308"/>
      <c r="F23" s="185">
        <f t="shared" si="9"/>
        <v>-180142.19868588803</v>
      </c>
      <c r="G23" s="185">
        <f t="shared" si="7"/>
        <v>-37051.485731097382</v>
      </c>
      <c r="H23" s="185">
        <f t="shared" si="7"/>
        <v>0</v>
      </c>
      <c r="J23" s="171"/>
      <c r="K23" s="183" t="s">
        <v>21</v>
      </c>
      <c r="L23" s="340">
        <f t="shared" si="3"/>
        <v>-180142.19868588803</v>
      </c>
      <c r="M23" s="332">
        <f t="shared" si="4"/>
        <v>-37051.485731097382</v>
      </c>
      <c r="N23" s="341">
        <f t="shared" si="5"/>
        <v>0</v>
      </c>
      <c r="O23" s="234">
        <f t="shared" si="10"/>
        <v>-211542.71368358014</v>
      </c>
      <c r="P23" s="234">
        <f t="shared" si="8"/>
        <v>-43509.915470898493</v>
      </c>
      <c r="Q23" s="234">
        <f t="shared" si="8"/>
        <v>0</v>
      </c>
    </row>
    <row r="24" spans="1:17" ht="12.75" thickBot="1">
      <c r="A24" s="171"/>
      <c r="B24" s="186" t="s">
        <v>22</v>
      </c>
      <c r="C24" s="380">
        <v>25534439</v>
      </c>
      <c r="D24" s="309">
        <v>27422121</v>
      </c>
      <c r="E24" s="310"/>
      <c r="F24" s="187">
        <f t="shared" si="9"/>
        <v>5008225.7526723547</v>
      </c>
      <c r="G24" s="187">
        <f t="shared" si="7"/>
        <v>5378468.3730508974</v>
      </c>
      <c r="H24" s="187">
        <f t="shared" si="7"/>
        <v>0</v>
      </c>
      <c r="J24" s="171"/>
      <c r="K24" s="186" t="s">
        <v>22</v>
      </c>
      <c r="L24" s="342">
        <f t="shared" si="3"/>
        <v>5008225.7526723547</v>
      </c>
      <c r="M24" s="343">
        <f t="shared" si="4"/>
        <v>5378468.3730508974</v>
      </c>
      <c r="N24" s="344">
        <f t="shared" si="5"/>
        <v>0</v>
      </c>
      <c r="O24" s="241">
        <f t="shared" si="10"/>
        <v>5881207.5914964182</v>
      </c>
      <c r="P24" s="241">
        <f t="shared" si="8"/>
        <v>6315987.0557615673</v>
      </c>
      <c r="Q24" s="241">
        <f t="shared" si="8"/>
        <v>0</v>
      </c>
    </row>
    <row r="25" spans="1:17" ht="12.75" thickBot="1">
      <c r="A25" s="171"/>
      <c r="B25" s="183" t="s">
        <v>23</v>
      </c>
      <c r="C25" s="184">
        <v>25000000</v>
      </c>
      <c r="D25" s="300">
        <v>26728148</v>
      </c>
      <c r="E25" s="308"/>
      <c r="F25" s="185">
        <f t="shared" si="9"/>
        <v>4903402.9616553895</v>
      </c>
      <c r="G25" s="185">
        <f t="shared" si="7"/>
        <v>5242355.2025105432</v>
      </c>
      <c r="H25" s="185">
        <f t="shared" si="7"/>
        <v>0</v>
      </c>
      <c r="J25" s="171"/>
      <c r="K25" s="183" t="s">
        <v>23</v>
      </c>
      <c r="L25" s="340">
        <f t="shared" si="3"/>
        <v>4903402.9616553895</v>
      </c>
      <c r="M25" s="332">
        <f t="shared" si="4"/>
        <v>5242355.2025105432</v>
      </c>
      <c r="N25" s="341">
        <f t="shared" si="5"/>
        <v>0</v>
      </c>
      <c r="O25" s="234">
        <f t="shared" si="10"/>
        <v>5758113.1814726945</v>
      </c>
      <c r="P25" s="234">
        <f t="shared" si="8"/>
        <v>6156148.0526061216</v>
      </c>
      <c r="Q25" s="234">
        <f t="shared" si="8"/>
        <v>0</v>
      </c>
    </row>
    <row r="26" spans="1:17" ht="12.75" thickBot="1">
      <c r="A26" s="171"/>
      <c r="B26" s="188" t="s">
        <v>105</v>
      </c>
      <c r="C26" s="184">
        <v>534439</v>
      </c>
      <c r="D26" s="300">
        <v>693973</v>
      </c>
      <c r="E26" s="308"/>
      <c r="F26" s="185">
        <f t="shared" si="9"/>
        <v>104822.79101696578</v>
      </c>
      <c r="G26" s="185">
        <f t="shared" si="7"/>
        <v>136113.17054035503</v>
      </c>
      <c r="H26" s="185">
        <f t="shared" si="7"/>
        <v>0</v>
      </c>
      <c r="J26" s="171"/>
      <c r="K26" s="188" t="s">
        <v>105</v>
      </c>
      <c r="L26" s="340">
        <f t="shared" si="3"/>
        <v>104822.79101696578</v>
      </c>
      <c r="M26" s="332">
        <f t="shared" si="4"/>
        <v>136113.17054035503</v>
      </c>
      <c r="N26" s="341">
        <f t="shared" si="5"/>
        <v>0</v>
      </c>
      <c r="O26" s="234">
        <f t="shared" si="10"/>
        <v>123094.41002372342</v>
      </c>
      <c r="P26" s="234">
        <f t="shared" si="8"/>
        <v>159839.003155446</v>
      </c>
      <c r="Q26" s="234">
        <f t="shared" si="8"/>
        <v>0</v>
      </c>
    </row>
    <row r="27" spans="1:17" ht="12.75" thickBot="1">
      <c r="A27" s="171"/>
      <c r="B27" s="186" t="s">
        <v>106</v>
      </c>
      <c r="C27" s="380">
        <v>24000000</v>
      </c>
      <c r="D27" s="309">
        <v>25318079</v>
      </c>
      <c r="E27" s="310"/>
      <c r="F27" s="187">
        <f t="shared" si="9"/>
        <v>4707266.8431891734</v>
      </c>
      <c r="G27" s="187">
        <f t="shared" si="7"/>
        <v>4965789.7420810042</v>
      </c>
      <c r="H27" s="187">
        <f t="shared" si="7"/>
        <v>0</v>
      </c>
      <c r="J27" s="171"/>
      <c r="K27" s="186" t="s">
        <v>106</v>
      </c>
      <c r="L27" s="342">
        <f t="shared" si="3"/>
        <v>4707266.8431891734</v>
      </c>
      <c r="M27" s="343">
        <f t="shared" si="4"/>
        <v>4965789.7420810042</v>
      </c>
      <c r="N27" s="344">
        <f t="shared" si="5"/>
        <v>0</v>
      </c>
      <c r="O27" s="241">
        <f t="shared" si="10"/>
        <v>5527788.6542137871</v>
      </c>
      <c r="P27" s="241">
        <f t="shared" si="8"/>
        <v>5831374.576778681</v>
      </c>
      <c r="Q27" s="241">
        <f t="shared" si="8"/>
        <v>0</v>
      </c>
    </row>
    <row r="28" spans="1:17" ht="12.75" thickBot="1">
      <c r="A28" s="171"/>
      <c r="B28" s="183" t="s">
        <v>24</v>
      </c>
      <c r="C28" s="184">
        <v>24000000</v>
      </c>
      <c r="D28" s="300">
        <v>25319038</v>
      </c>
      <c r="E28" s="308"/>
      <c r="F28" s="185">
        <f t="shared" si="9"/>
        <v>4707266.8431891734</v>
      </c>
      <c r="G28" s="185">
        <f t="shared" si="7"/>
        <v>4965977.8366186135</v>
      </c>
      <c r="H28" s="185">
        <f t="shared" si="7"/>
        <v>0</v>
      </c>
      <c r="J28" s="171"/>
      <c r="K28" s="183" t="s">
        <v>24</v>
      </c>
      <c r="L28" s="340">
        <f t="shared" si="3"/>
        <v>4707266.8431891734</v>
      </c>
      <c r="M28" s="332">
        <f t="shared" si="4"/>
        <v>4965977.8366186135</v>
      </c>
      <c r="N28" s="341">
        <f t="shared" si="5"/>
        <v>0</v>
      </c>
      <c r="O28" s="234">
        <f t="shared" si="10"/>
        <v>5527788.6542137871</v>
      </c>
      <c r="P28" s="234">
        <f t="shared" si="8"/>
        <v>5831595.4580003219</v>
      </c>
      <c r="Q28" s="234">
        <f t="shared" si="8"/>
        <v>0</v>
      </c>
    </row>
    <row r="29" spans="1:17" ht="12.75" hidden="1" thickBot="1">
      <c r="A29" s="171"/>
      <c r="B29" s="183" t="s">
        <v>25</v>
      </c>
      <c r="C29" s="184" t="s">
        <v>252</v>
      </c>
      <c r="D29" s="300"/>
      <c r="E29" s="308"/>
      <c r="F29" s="185" t="e">
        <f t="shared" si="9"/>
        <v>#VALUE!</v>
      </c>
      <c r="G29" s="185">
        <f t="shared" si="7"/>
        <v>0</v>
      </c>
      <c r="H29" s="185">
        <f t="shared" si="7"/>
        <v>0</v>
      </c>
      <c r="J29" s="171"/>
      <c r="K29" s="183" t="s">
        <v>25</v>
      </c>
      <c r="L29" s="340" t="e">
        <f t="shared" si="3"/>
        <v>#VALUE!</v>
      </c>
      <c r="M29" s="332">
        <f t="shared" si="4"/>
        <v>0</v>
      </c>
      <c r="N29" s="341">
        <f t="shared" si="5"/>
        <v>0</v>
      </c>
      <c r="O29" s="234" t="e">
        <f t="shared" si="10"/>
        <v>#VALUE!</v>
      </c>
      <c r="P29" s="234">
        <f t="shared" si="8"/>
        <v>0</v>
      </c>
      <c r="Q29" s="234">
        <f t="shared" si="8"/>
        <v>0</v>
      </c>
    </row>
    <row r="30" spans="1:17" ht="12.75" thickBot="1">
      <c r="A30" s="171"/>
      <c r="B30" s="183" t="s">
        <v>107</v>
      </c>
      <c r="C30" s="184">
        <v>1685000</v>
      </c>
      <c r="D30" s="300">
        <v>158995</v>
      </c>
      <c r="E30" s="308"/>
      <c r="F30" s="185">
        <f t="shared" si="9"/>
        <v>330489.35961557325</v>
      </c>
      <c r="G30" s="185">
        <f t="shared" si="7"/>
        <v>31184.662155535945</v>
      </c>
      <c r="H30" s="185">
        <f t="shared" si="7"/>
        <v>0</v>
      </c>
      <c r="J30" s="171"/>
      <c r="K30" s="183" t="s">
        <v>107</v>
      </c>
      <c r="L30" s="340">
        <f t="shared" si="3"/>
        <v>330489.35961557325</v>
      </c>
      <c r="M30" s="332">
        <f t="shared" si="4"/>
        <v>31184.662155535945</v>
      </c>
      <c r="N30" s="341">
        <f t="shared" si="5"/>
        <v>0</v>
      </c>
      <c r="O30" s="234">
        <f t="shared" si="10"/>
        <v>388096.82843125961</v>
      </c>
      <c r="P30" s="234">
        <f t="shared" si="8"/>
        <v>36620.448211530042</v>
      </c>
      <c r="Q30" s="234">
        <f t="shared" si="8"/>
        <v>0</v>
      </c>
    </row>
    <row r="31" spans="1:17" ht="12.75" thickBot="1">
      <c r="A31" s="171"/>
      <c r="B31" s="183" t="s">
        <v>26</v>
      </c>
      <c r="C31" s="184">
        <v>315000</v>
      </c>
      <c r="D31" s="300">
        <v>158995</v>
      </c>
      <c r="E31" s="308"/>
      <c r="F31" s="185">
        <f t="shared" si="9"/>
        <v>61782.877316857906</v>
      </c>
      <c r="G31" s="185">
        <f t="shared" si="7"/>
        <v>31184.662155535945</v>
      </c>
      <c r="H31" s="185">
        <f t="shared" si="7"/>
        <v>0</v>
      </c>
      <c r="J31" s="171"/>
      <c r="K31" s="183" t="s">
        <v>26</v>
      </c>
      <c r="L31" s="340">
        <f t="shared" si="3"/>
        <v>61782.877316857906</v>
      </c>
      <c r="M31" s="332">
        <f t="shared" si="4"/>
        <v>31184.662155535945</v>
      </c>
      <c r="N31" s="341">
        <f t="shared" si="5"/>
        <v>0</v>
      </c>
      <c r="O31" s="234">
        <f t="shared" si="10"/>
        <v>72552.226086555951</v>
      </c>
      <c r="P31" s="234">
        <f t="shared" si="8"/>
        <v>36620.448211530042</v>
      </c>
      <c r="Q31" s="234">
        <f t="shared" si="8"/>
        <v>0</v>
      </c>
    </row>
    <row r="32" spans="1:17" ht="12.75" thickBot="1">
      <c r="A32" s="171"/>
      <c r="B32" s="183" t="s">
        <v>27</v>
      </c>
      <c r="C32" s="184">
        <v>2000000</v>
      </c>
      <c r="D32" s="300">
        <v>0</v>
      </c>
      <c r="E32" s="308"/>
      <c r="F32" s="185">
        <f t="shared" si="9"/>
        <v>392272.23693243111</v>
      </c>
      <c r="G32" s="185">
        <f t="shared" si="7"/>
        <v>0</v>
      </c>
      <c r="H32" s="185">
        <f t="shared" si="7"/>
        <v>0</v>
      </c>
      <c r="J32" s="171"/>
      <c r="K32" s="183" t="s">
        <v>27</v>
      </c>
      <c r="L32" s="340">
        <f t="shared" si="3"/>
        <v>392272.23693243111</v>
      </c>
      <c r="M32" s="332">
        <f t="shared" si="4"/>
        <v>0</v>
      </c>
      <c r="N32" s="341">
        <f t="shared" si="5"/>
        <v>0</v>
      </c>
      <c r="O32" s="234">
        <f t="shared" si="10"/>
        <v>460649.05451781559</v>
      </c>
      <c r="P32" s="234">
        <f t="shared" si="8"/>
        <v>0</v>
      </c>
      <c r="Q32" s="234">
        <f t="shared" si="8"/>
        <v>0</v>
      </c>
    </row>
    <row r="33" spans="1:17" ht="12.75" thickBot="1">
      <c r="A33" s="171"/>
      <c r="B33" s="186" t="s">
        <v>28</v>
      </c>
      <c r="C33" s="380">
        <v>33060085</v>
      </c>
      <c r="D33" s="309">
        <v>38472966</v>
      </c>
      <c r="E33" s="310"/>
      <c r="F33" s="187">
        <f t="shared" si="9"/>
        <v>6484276.7480631564</v>
      </c>
      <c r="G33" s="187">
        <f t="shared" si="7"/>
        <v>7545938.2171226833</v>
      </c>
      <c r="H33" s="187">
        <f t="shared" si="7"/>
        <v>0</v>
      </c>
      <c r="J33" s="171"/>
      <c r="K33" s="186" t="s">
        <v>28</v>
      </c>
      <c r="L33" s="342">
        <f t="shared" si="3"/>
        <v>6484276.7480631564</v>
      </c>
      <c r="M33" s="343">
        <f t="shared" si="4"/>
        <v>7545938.2171226833</v>
      </c>
      <c r="N33" s="344">
        <f t="shared" si="5"/>
        <v>0</v>
      </c>
      <c r="O33" s="241">
        <f t="shared" si="10"/>
        <v>7614548.4487643084</v>
      </c>
      <c r="P33" s="241">
        <f t="shared" si="8"/>
        <v>8861267.7061980329</v>
      </c>
      <c r="Q33" s="241">
        <f t="shared" si="8"/>
        <v>0</v>
      </c>
    </row>
    <row r="34" spans="1:17" ht="12.75" thickBot="1">
      <c r="A34" s="171"/>
      <c r="B34" s="188" t="s">
        <v>123</v>
      </c>
      <c r="C34" s="184">
        <v>31984341</v>
      </c>
      <c r="D34" s="300">
        <v>25992329</v>
      </c>
      <c r="E34" s="308"/>
      <c r="F34" s="185">
        <f t="shared" si="9"/>
        <v>6273284.4954398358</v>
      </c>
      <c r="G34" s="185">
        <f t="shared" ref="G34:G46" si="11">D34/$F$1</f>
        <v>5098034.5199568504</v>
      </c>
      <c r="H34" s="185">
        <f t="shared" ref="H34:H46" si="12">E34/$F$1</f>
        <v>0</v>
      </c>
      <c r="J34" s="171"/>
      <c r="K34" s="188" t="s">
        <v>123</v>
      </c>
      <c r="L34" s="340">
        <f t="shared" si="3"/>
        <v>6273284.4954398358</v>
      </c>
      <c r="M34" s="332">
        <f t="shared" si="4"/>
        <v>5098034.5199568504</v>
      </c>
      <c r="N34" s="341">
        <f t="shared" si="5"/>
        <v>0</v>
      </c>
      <c r="O34" s="234">
        <f t="shared" si="10"/>
        <v>7366778.2205127021</v>
      </c>
      <c r="P34" s="234">
        <f t="shared" ref="P34:P46" si="13">D34/$H$1</f>
        <v>5986670.8892829996</v>
      </c>
      <c r="Q34" s="234">
        <f t="shared" ref="Q34:Q46" si="14">E34/$H$1</f>
        <v>0</v>
      </c>
    </row>
    <row r="35" spans="1:17" ht="45" customHeight="1" thickBot="1">
      <c r="A35" s="171"/>
      <c r="B35" s="188" t="s">
        <v>201</v>
      </c>
      <c r="C35" s="184">
        <v>655744</v>
      </c>
      <c r="D35" s="300">
        <v>8035529</v>
      </c>
      <c r="E35" s="308"/>
      <c r="F35" s="185">
        <f t="shared" si="9"/>
        <v>128615.08286751006</v>
      </c>
      <c r="G35" s="185">
        <f t="shared" si="11"/>
        <v>1576057.4678827107</v>
      </c>
      <c r="H35" s="185">
        <f t="shared" si="12"/>
        <v>0</v>
      </c>
      <c r="J35" s="171"/>
      <c r="K35" s="188" t="s">
        <v>110</v>
      </c>
      <c r="L35" s="340">
        <f t="shared" si="3"/>
        <v>128615.08286751006</v>
      </c>
      <c r="M35" s="332">
        <f t="shared" si="4"/>
        <v>1576057.4678827107</v>
      </c>
      <c r="N35" s="341">
        <f t="shared" si="5"/>
        <v>0</v>
      </c>
      <c r="O35" s="234">
        <f t="shared" si="10"/>
        <v>151033.92680286523</v>
      </c>
      <c r="P35" s="234">
        <f t="shared" si="13"/>
        <v>1850779.418200244</v>
      </c>
      <c r="Q35" s="234">
        <f t="shared" si="14"/>
        <v>0</v>
      </c>
    </row>
    <row r="36" spans="1:17" ht="12.75" thickBot="1">
      <c r="A36" s="171"/>
      <c r="B36" s="188" t="s">
        <v>202</v>
      </c>
      <c r="C36" s="184">
        <v>0</v>
      </c>
      <c r="D36" s="300">
        <v>0</v>
      </c>
      <c r="E36" s="308"/>
      <c r="F36" s="185">
        <f t="shared" si="9"/>
        <v>0</v>
      </c>
      <c r="G36" s="184">
        <f t="shared" si="11"/>
        <v>0</v>
      </c>
      <c r="H36" s="184">
        <f t="shared" si="12"/>
        <v>0</v>
      </c>
      <c r="J36" s="171"/>
      <c r="K36" s="188" t="s">
        <v>111</v>
      </c>
      <c r="L36" s="340">
        <f t="shared" si="3"/>
        <v>0</v>
      </c>
      <c r="M36" s="332">
        <f t="shared" si="4"/>
        <v>0</v>
      </c>
      <c r="N36" s="341">
        <f t="shared" si="5"/>
        <v>0</v>
      </c>
      <c r="O36" s="234">
        <f t="shared" si="10"/>
        <v>0</v>
      </c>
      <c r="P36" s="234">
        <f t="shared" si="13"/>
        <v>0</v>
      </c>
      <c r="Q36" s="234">
        <f t="shared" si="14"/>
        <v>0</v>
      </c>
    </row>
    <row r="37" spans="1:17" ht="12.75" thickBot="1">
      <c r="A37" s="171"/>
      <c r="B37" s="188" t="s">
        <v>203</v>
      </c>
      <c r="C37" s="184">
        <v>0</v>
      </c>
      <c r="D37" s="300">
        <v>2020433</v>
      </c>
      <c r="E37" s="308"/>
      <c r="F37" s="185">
        <f t="shared" si="9"/>
        <v>0</v>
      </c>
      <c r="G37" s="184">
        <f t="shared" si="11"/>
        <v>396279.88624105131</v>
      </c>
      <c r="H37" s="184">
        <f t="shared" si="12"/>
        <v>0</v>
      </c>
      <c r="J37" s="171"/>
      <c r="K37" s="188" t="s">
        <v>112</v>
      </c>
      <c r="L37" s="340">
        <f t="shared" si="3"/>
        <v>0</v>
      </c>
      <c r="M37" s="332">
        <f t="shared" si="4"/>
        <v>396279.88624105131</v>
      </c>
      <c r="N37" s="341">
        <f t="shared" si="5"/>
        <v>0</v>
      </c>
      <c r="O37" s="234">
        <f t="shared" si="10"/>
        <v>0</v>
      </c>
      <c r="P37" s="234">
        <f t="shared" si="13"/>
        <v>465355.27558329684</v>
      </c>
      <c r="Q37" s="234">
        <f t="shared" si="14"/>
        <v>0</v>
      </c>
    </row>
    <row r="38" spans="1:17" ht="12.75" thickBot="1">
      <c r="A38" s="171"/>
      <c r="B38" s="188" t="s">
        <v>204</v>
      </c>
      <c r="C38" s="184">
        <v>0</v>
      </c>
      <c r="D38" s="300">
        <v>343567</v>
      </c>
      <c r="E38" s="308"/>
      <c r="F38" s="185">
        <f t="shared" si="9"/>
        <v>0</v>
      </c>
      <c r="G38" s="184">
        <f t="shared" si="11"/>
        <v>67385.89781308228</v>
      </c>
      <c r="H38" s="184">
        <f t="shared" si="12"/>
        <v>0</v>
      </c>
      <c r="J38" s="171"/>
      <c r="K38" s="188" t="s">
        <v>113</v>
      </c>
      <c r="L38" s="340">
        <f t="shared" si="3"/>
        <v>0</v>
      </c>
      <c r="M38" s="332">
        <f t="shared" si="4"/>
        <v>67385.89781308228</v>
      </c>
      <c r="N38" s="341">
        <f t="shared" si="5"/>
        <v>0</v>
      </c>
      <c r="O38" s="234">
        <f t="shared" si="10"/>
        <v>0</v>
      </c>
      <c r="P38" s="234">
        <f t="shared" si="13"/>
        <v>79131.906856761168</v>
      </c>
      <c r="Q38" s="234">
        <f t="shared" si="14"/>
        <v>0</v>
      </c>
    </row>
    <row r="39" spans="1:17" ht="12.75" thickBot="1">
      <c r="A39" s="171"/>
      <c r="B39" s="183" t="s">
        <v>205</v>
      </c>
      <c r="C39" s="184">
        <v>420000</v>
      </c>
      <c r="D39" s="300">
        <v>794264</v>
      </c>
      <c r="E39" s="308"/>
      <c r="F39" s="185">
        <f t="shared" si="9"/>
        <v>82377.169755810537</v>
      </c>
      <c r="G39" s="185">
        <f t="shared" si="11"/>
        <v>155783.85799745025</v>
      </c>
      <c r="H39" s="185">
        <f t="shared" si="12"/>
        <v>0</v>
      </c>
      <c r="J39" s="171"/>
      <c r="K39" s="183" t="s">
        <v>29</v>
      </c>
      <c r="L39" s="340">
        <f t="shared" si="3"/>
        <v>82377.169755810537</v>
      </c>
      <c r="M39" s="332">
        <f t="shared" si="4"/>
        <v>155783.85799745025</v>
      </c>
      <c r="N39" s="341">
        <f t="shared" si="5"/>
        <v>0</v>
      </c>
      <c r="O39" s="234">
        <f t="shared" si="10"/>
        <v>96736.301448741273</v>
      </c>
      <c r="P39" s="234">
        <f t="shared" si="13"/>
        <v>182938.48031876914</v>
      </c>
      <c r="Q39" s="234">
        <f t="shared" si="14"/>
        <v>0</v>
      </c>
    </row>
    <row r="40" spans="1:17" ht="24.75" hidden="1" thickBot="1">
      <c r="A40" s="171"/>
      <c r="B40" s="188" t="s">
        <v>206</v>
      </c>
      <c r="C40" s="184" t="s">
        <v>252</v>
      </c>
      <c r="D40" s="300" t="s">
        <v>251</v>
      </c>
      <c r="E40" s="308"/>
      <c r="F40" s="185" t="e">
        <f t="shared" si="9"/>
        <v>#VALUE!</v>
      </c>
      <c r="G40" s="184" t="e">
        <f t="shared" si="11"/>
        <v>#VALUE!</v>
      </c>
      <c r="H40" s="184">
        <f t="shared" si="12"/>
        <v>0</v>
      </c>
      <c r="J40" s="171"/>
      <c r="K40" s="188" t="s">
        <v>147</v>
      </c>
      <c r="L40" s="340" t="e">
        <f t="shared" si="3"/>
        <v>#VALUE!</v>
      </c>
      <c r="M40" s="332" t="e">
        <f t="shared" si="4"/>
        <v>#VALUE!</v>
      </c>
      <c r="N40" s="341">
        <f t="shared" si="5"/>
        <v>0</v>
      </c>
      <c r="O40" s="234" t="e">
        <f t="shared" si="10"/>
        <v>#VALUE!</v>
      </c>
      <c r="P40" s="234" t="e">
        <f t="shared" si="13"/>
        <v>#VALUE!</v>
      </c>
      <c r="Q40" s="234">
        <f t="shared" si="14"/>
        <v>0</v>
      </c>
    </row>
    <row r="41" spans="1:17" ht="12.75" thickBot="1">
      <c r="A41" s="171"/>
      <c r="B41" s="188" t="s">
        <v>207</v>
      </c>
      <c r="C41" s="184">
        <v>0</v>
      </c>
      <c r="D41" s="300" t="s">
        <v>251</v>
      </c>
      <c r="E41" s="308"/>
      <c r="F41" s="185">
        <f t="shared" si="9"/>
        <v>0</v>
      </c>
      <c r="G41" s="184"/>
      <c r="H41" s="184"/>
      <c r="J41" s="171"/>
      <c r="K41" s="188"/>
      <c r="L41" s="340"/>
      <c r="M41" s="332"/>
      <c r="N41" s="341"/>
      <c r="O41" s="234"/>
      <c r="P41" s="234"/>
      <c r="Q41" s="234"/>
    </row>
    <row r="42" spans="1:17" ht="12.75" thickBot="1">
      <c r="A42" s="171"/>
      <c r="B42" s="188" t="s">
        <v>208</v>
      </c>
      <c r="C42" s="184">
        <v>0</v>
      </c>
      <c r="D42" s="300" t="s">
        <v>251</v>
      </c>
      <c r="E42" s="308"/>
      <c r="F42" s="185">
        <f t="shared" si="9"/>
        <v>0</v>
      </c>
      <c r="G42" s="184"/>
      <c r="H42" s="184"/>
      <c r="J42" s="171"/>
      <c r="K42" s="188"/>
      <c r="L42" s="340"/>
      <c r="M42" s="332"/>
      <c r="N42" s="341"/>
      <c r="O42" s="234"/>
      <c r="P42" s="234"/>
      <c r="Q42" s="234"/>
    </row>
    <row r="43" spans="1:17" ht="12.75" thickBot="1">
      <c r="A43" s="171"/>
      <c r="B43" s="188" t="s">
        <v>209</v>
      </c>
      <c r="C43" s="184">
        <v>0</v>
      </c>
      <c r="D43" s="300">
        <v>1286844</v>
      </c>
      <c r="E43" s="308"/>
      <c r="F43" s="184">
        <f t="shared" si="9"/>
        <v>0</v>
      </c>
      <c r="G43" s="184"/>
      <c r="H43" s="184"/>
      <c r="J43" s="171"/>
      <c r="K43" s="188"/>
      <c r="L43" s="340"/>
      <c r="M43" s="332"/>
      <c r="N43" s="341"/>
      <c r="O43" s="234"/>
      <c r="P43" s="234"/>
      <c r="Q43" s="234"/>
    </row>
    <row r="44" spans="1:17" ht="12.75" thickBot="1">
      <c r="A44" s="171"/>
      <c r="B44" s="186" t="s">
        <v>30</v>
      </c>
      <c r="C44" s="380">
        <v>403629</v>
      </c>
      <c r="D44" s="309">
        <v>155</v>
      </c>
      <c r="E44" s="310"/>
      <c r="F44" s="187">
        <f t="shared" si="9"/>
        <v>79166.225360400131</v>
      </c>
      <c r="G44" s="187">
        <f t="shared" si="11"/>
        <v>30.401098362263415</v>
      </c>
      <c r="H44" s="187">
        <f t="shared" si="12"/>
        <v>0</v>
      </c>
      <c r="J44" s="171"/>
      <c r="K44" s="186" t="s">
        <v>30</v>
      </c>
      <c r="L44" s="342">
        <f t="shared" si="3"/>
        <v>79166.225360400131</v>
      </c>
      <c r="M44" s="343">
        <f t="shared" si="4"/>
        <v>30.401098362263415</v>
      </c>
      <c r="N44" s="344">
        <f t="shared" si="5"/>
        <v>0</v>
      </c>
      <c r="O44" s="241">
        <f t="shared" si="10"/>
        <v>92965.658612985688</v>
      </c>
      <c r="P44" s="241">
        <f t="shared" si="13"/>
        <v>35.700301725130707</v>
      </c>
      <c r="Q44" s="241">
        <f t="shared" si="14"/>
        <v>0</v>
      </c>
    </row>
    <row r="45" spans="1:17" ht="12.75" thickBot="1">
      <c r="A45" s="171"/>
      <c r="B45" s="183" t="s">
        <v>31</v>
      </c>
      <c r="C45" s="184">
        <v>0</v>
      </c>
      <c r="D45" s="300">
        <v>378918</v>
      </c>
      <c r="E45" s="308"/>
      <c r="F45" s="185">
        <f t="shared" si="9"/>
        <v>0</v>
      </c>
      <c r="G45" s="185">
        <f t="shared" si="11"/>
        <v>74319.505736981475</v>
      </c>
      <c r="H45" s="185">
        <f t="shared" si="12"/>
        <v>0</v>
      </c>
      <c r="J45" s="171"/>
      <c r="K45" s="183" t="s">
        <v>31</v>
      </c>
      <c r="L45" s="340">
        <f t="shared" si="3"/>
        <v>0</v>
      </c>
      <c r="M45" s="332">
        <f t="shared" si="4"/>
        <v>74319.505736981475</v>
      </c>
      <c r="N45" s="341">
        <f t="shared" si="5"/>
        <v>0</v>
      </c>
      <c r="O45" s="234">
        <f t="shared" si="10"/>
        <v>0</v>
      </c>
      <c r="P45" s="234">
        <f t="shared" si="13"/>
        <v>87274.109219890815</v>
      </c>
      <c r="Q45" s="234">
        <f t="shared" si="14"/>
        <v>0</v>
      </c>
    </row>
    <row r="46" spans="1:17" ht="12.75" thickBot="1">
      <c r="A46" s="171"/>
      <c r="B46" s="189" t="s">
        <v>32</v>
      </c>
      <c r="C46" s="190">
        <v>403629</v>
      </c>
      <c r="D46" s="302">
        <v>378763</v>
      </c>
      <c r="E46" s="312"/>
      <c r="F46" s="191">
        <f t="shared" si="9"/>
        <v>79166.225360400131</v>
      </c>
      <c r="G46" s="191">
        <f t="shared" si="11"/>
        <v>74289.104638619203</v>
      </c>
      <c r="H46" s="191">
        <f t="shared" si="12"/>
        <v>0</v>
      </c>
      <c r="J46" s="171"/>
      <c r="K46" s="189" t="s">
        <v>32</v>
      </c>
      <c r="L46" s="345">
        <f t="shared" si="3"/>
        <v>79166.225360400131</v>
      </c>
      <c r="M46" s="335">
        <f t="shared" si="4"/>
        <v>74289.104638619203</v>
      </c>
      <c r="N46" s="346">
        <f t="shared" si="5"/>
        <v>0</v>
      </c>
      <c r="O46" s="235">
        <f t="shared" si="10"/>
        <v>92965.658612985688</v>
      </c>
      <c r="P46" s="235">
        <f t="shared" si="13"/>
        <v>87238.408918165689</v>
      </c>
      <c r="Q46" s="235">
        <f t="shared" si="14"/>
        <v>0</v>
      </c>
    </row>
    <row r="47" spans="1:17" ht="12.6" customHeight="1" thickTop="1" thickBot="1">
      <c r="A47" s="206"/>
      <c r="B47" s="115"/>
      <c r="C47" s="275" t="s">
        <v>193</v>
      </c>
      <c r="D47" s="275" t="s">
        <v>222</v>
      </c>
      <c r="E47" s="275" t="s">
        <v>223</v>
      </c>
      <c r="F47" s="275" t="s">
        <v>193</v>
      </c>
      <c r="G47" s="275" t="s">
        <v>222</v>
      </c>
      <c r="H47" s="275" t="s">
        <v>223</v>
      </c>
      <c r="J47" s="206"/>
      <c r="K47" s="115"/>
      <c r="L47" s="275" t="str">
        <f t="shared" si="3"/>
        <v>TARGET 2024</v>
      </c>
      <c r="M47" s="275" t="str">
        <f t="shared" si="4"/>
        <v>REALIZAT 2024</v>
      </c>
      <c r="N47" s="275" t="str">
        <f t="shared" si="5"/>
        <v>TARGET 2025</v>
      </c>
      <c r="O47" s="275" t="s">
        <v>193</v>
      </c>
      <c r="P47" s="275" t="s">
        <v>222</v>
      </c>
      <c r="Q47" s="275" t="s">
        <v>223</v>
      </c>
    </row>
    <row r="48" spans="1:17" ht="13.5" thickTop="1" thickBot="1">
      <c r="A48" s="403"/>
      <c r="B48" s="462" t="s">
        <v>194</v>
      </c>
      <c r="C48" s="460">
        <v>194585110</v>
      </c>
      <c r="D48" s="460">
        <v>218862630</v>
      </c>
      <c r="E48" s="460"/>
      <c r="F48" s="461">
        <f>C48/$F$1</f>
        <v>38165168.186721586</v>
      </c>
      <c r="G48" s="461">
        <f t="shared" ref="G48:H55" si="15">D48/$F$1</f>
        <v>42926866.725507505</v>
      </c>
      <c r="H48" s="461">
        <f t="shared" si="15"/>
        <v>0</v>
      </c>
      <c r="J48" s="403"/>
      <c r="K48" s="462" t="s">
        <v>33</v>
      </c>
      <c r="L48" s="461">
        <f t="shared" si="3"/>
        <v>38165168.186721586</v>
      </c>
      <c r="M48" s="461">
        <f t="shared" si="4"/>
        <v>42926866.725507505</v>
      </c>
      <c r="N48" s="461">
        <f t="shared" si="5"/>
        <v>0</v>
      </c>
      <c r="O48" s="463">
        <f>C48/$H$1</f>
        <v>44817723.472372569</v>
      </c>
      <c r="P48" s="463">
        <f t="shared" ref="P48:Q55" si="16">D48/$H$1</f>
        <v>50409431.789391249</v>
      </c>
      <c r="Q48" s="463">
        <f t="shared" si="16"/>
        <v>0</v>
      </c>
    </row>
    <row r="49" spans="1:17" ht="13.5" thickTop="1" thickBot="1">
      <c r="A49" s="219"/>
      <c r="B49" s="220" t="s">
        <v>34</v>
      </c>
      <c r="C49" s="221">
        <v>43172626</v>
      </c>
      <c r="D49" s="221">
        <v>45457185</v>
      </c>
      <c r="E49" s="221"/>
      <c r="F49" s="222">
        <f t="shared" ref="F49:F55" si="17">C49/$F$1</f>
        <v>8467711.2876336183</v>
      </c>
      <c r="G49" s="222">
        <f t="shared" si="15"/>
        <v>8915795.8223006781</v>
      </c>
      <c r="H49" s="222">
        <f t="shared" si="15"/>
        <v>0</v>
      </c>
      <c r="J49" s="219"/>
      <c r="K49" s="220" t="s">
        <v>34</v>
      </c>
      <c r="L49" s="222">
        <f t="shared" si="3"/>
        <v>8467711.2876336183</v>
      </c>
      <c r="M49" s="222">
        <f t="shared" si="4"/>
        <v>8915795.8223006781</v>
      </c>
      <c r="N49" s="222">
        <f t="shared" si="5"/>
        <v>0</v>
      </c>
      <c r="O49" s="229">
        <f t="shared" ref="O49:O56" si="18">C49/$H$1</f>
        <v>9943714.6739756316</v>
      </c>
      <c r="P49" s="229">
        <f t="shared" si="16"/>
        <v>10469904.645645713</v>
      </c>
      <c r="Q49" s="229">
        <f t="shared" si="16"/>
        <v>0</v>
      </c>
    </row>
    <row r="50" spans="1:17" ht="13.5" hidden="1" thickTop="1" thickBot="1">
      <c r="A50" s="171"/>
      <c r="B50" s="180" t="s">
        <v>35</v>
      </c>
      <c r="C50" s="181"/>
      <c r="D50" s="181"/>
      <c r="E50" s="181"/>
      <c r="F50" s="181">
        <f t="shared" si="17"/>
        <v>0</v>
      </c>
      <c r="G50" s="181">
        <f t="shared" si="15"/>
        <v>0</v>
      </c>
      <c r="H50" s="181">
        <f t="shared" si="15"/>
        <v>0</v>
      </c>
      <c r="J50" s="171"/>
      <c r="K50" s="180" t="s">
        <v>35</v>
      </c>
      <c r="L50" s="182">
        <f t="shared" si="3"/>
        <v>0</v>
      </c>
      <c r="M50" s="182">
        <f t="shared" si="4"/>
        <v>0</v>
      </c>
      <c r="N50" s="182">
        <f t="shared" si="5"/>
        <v>0</v>
      </c>
      <c r="O50" s="233">
        <f t="shared" si="18"/>
        <v>0</v>
      </c>
      <c r="P50" s="233">
        <f t="shared" si="16"/>
        <v>0</v>
      </c>
      <c r="Q50" s="233">
        <f t="shared" si="16"/>
        <v>0</v>
      </c>
    </row>
    <row r="51" spans="1:17" ht="13.5" hidden="1" thickTop="1" thickBot="1">
      <c r="A51" s="171"/>
      <c r="B51" s="188" t="s">
        <v>114</v>
      </c>
      <c r="C51" s="184"/>
      <c r="D51" s="184"/>
      <c r="E51" s="184"/>
      <c r="F51" s="184">
        <f t="shared" si="17"/>
        <v>0</v>
      </c>
      <c r="G51" s="184">
        <f t="shared" si="15"/>
        <v>0</v>
      </c>
      <c r="H51" s="184">
        <f t="shared" si="15"/>
        <v>0</v>
      </c>
      <c r="J51" s="171"/>
      <c r="K51" s="188" t="s">
        <v>114</v>
      </c>
      <c r="L51" s="185">
        <f t="shared" si="3"/>
        <v>0</v>
      </c>
      <c r="M51" s="185">
        <f t="shared" si="4"/>
        <v>0</v>
      </c>
      <c r="N51" s="185">
        <f t="shared" si="5"/>
        <v>0</v>
      </c>
      <c r="O51" s="234">
        <f t="shared" si="18"/>
        <v>0</v>
      </c>
      <c r="P51" s="234">
        <f t="shared" si="16"/>
        <v>0</v>
      </c>
      <c r="Q51" s="234">
        <f t="shared" si="16"/>
        <v>0</v>
      </c>
    </row>
    <row r="52" spans="1:17" ht="13.5" thickTop="1" thickBot="1">
      <c r="A52" s="171"/>
      <c r="B52" s="183" t="s">
        <v>36</v>
      </c>
      <c r="C52" s="184">
        <v>128048</v>
      </c>
      <c r="D52" s="313" t="e">
        <f>#REF!</f>
        <v>#REF!</v>
      </c>
      <c r="E52" s="314"/>
      <c r="F52" s="185">
        <f t="shared" si="17"/>
        <v>25114.837697361971</v>
      </c>
      <c r="G52" s="185" t="e">
        <f t="shared" si="15"/>
        <v>#REF!</v>
      </c>
      <c r="H52" s="185">
        <f t="shared" si="15"/>
        <v>0</v>
      </c>
      <c r="J52" s="171"/>
      <c r="K52" s="183" t="s">
        <v>36</v>
      </c>
      <c r="L52" s="347">
        <f t="shared" si="3"/>
        <v>25114.837697361971</v>
      </c>
      <c r="M52" s="348" t="e">
        <f t="shared" si="4"/>
        <v>#REF!</v>
      </c>
      <c r="N52" s="349">
        <f t="shared" si="5"/>
        <v>0</v>
      </c>
      <c r="O52" s="234">
        <f t="shared" si="18"/>
        <v>29492.595066448623</v>
      </c>
      <c r="P52" s="234" t="e">
        <f t="shared" si="16"/>
        <v>#REF!</v>
      </c>
      <c r="Q52" s="234">
        <f t="shared" si="16"/>
        <v>0</v>
      </c>
    </row>
    <row r="53" spans="1:17" ht="12.75" thickBot="1">
      <c r="A53" s="171"/>
      <c r="B53" s="188" t="s">
        <v>114</v>
      </c>
      <c r="C53" s="184">
        <v>217900</v>
      </c>
      <c r="D53" s="300">
        <v>0</v>
      </c>
      <c r="E53" s="308"/>
      <c r="F53" s="185">
        <f t="shared" si="17"/>
        <v>42738.060213788376</v>
      </c>
      <c r="G53" s="185">
        <f t="shared" si="15"/>
        <v>0</v>
      </c>
      <c r="H53" s="185">
        <f t="shared" si="15"/>
        <v>0</v>
      </c>
      <c r="J53" s="171"/>
      <c r="K53" s="188" t="s">
        <v>114</v>
      </c>
      <c r="L53" s="340">
        <f t="shared" si="3"/>
        <v>42738.060213788376</v>
      </c>
      <c r="M53" s="332">
        <f t="shared" si="4"/>
        <v>0</v>
      </c>
      <c r="N53" s="341">
        <f t="shared" si="5"/>
        <v>0</v>
      </c>
      <c r="O53" s="234">
        <f t="shared" si="18"/>
        <v>50187.714489716003</v>
      </c>
      <c r="P53" s="234">
        <f t="shared" si="16"/>
        <v>0</v>
      </c>
      <c r="Q53" s="234">
        <f t="shared" si="16"/>
        <v>0</v>
      </c>
    </row>
    <row r="54" spans="1:17" ht="12.75" hidden="1" thickBot="1">
      <c r="A54" s="171"/>
      <c r="B54" s="188" t="s">
        <v>115</v>
      </c>
      <c r="C54" s="184"/>
      <c r="D54" s="300"/>
      <c r="E54" s="308"/>
      <c r="F54" s="185">
        <f t="shared" si="17"/>
        <v>0</v>
      </c>
      <c r="G54" s="185">
        <f t="shared" si="15"/>
        <v>0</v>
      </c>
      <c r="H54" s="185">
        <f t="shared" si="15"/>
        <v>0</v>
      </c>
      <c r="J54" s="171"/>
      <c r="K54" s="188" t="s">
        <v>115</v>
      </c>
      <c r="L54" s="340">
        <f t="shared" si="3"/>
        <v>0</v>
      </c>
      <c r="M54" s="332">
        <f t="shared" si="4"/>
        <v>0</v>
      </c>
      <c r="N54" s="341">
        <f t="shared" si="5"/>
        <v>0</v>
      </c>
      <c r="O54" s="234">
        <f t="shared" si="18"/>
        <v>0</v>
      </c>
      <c r="P54" s="234">
        <f t="shared" si="16"/>
        <v>0</v>
      </c>
      <c r="Q54" s="234">
        <f t="shared" si="16"/>
        <v>0</v>
      </c>
    </row>
    <row r="55" spans="1:17" ht="12.75" thickBot="1">
      <c r="A55" s="171"/>
      <c r="B55" s="183" t="s">
        <v>37</v>
      </c>
      <c r="C55" s="184">
        <v>2689900</v>
      </c>
      <c r="D55" s="315" t="e">
        <f>#REF!</f>
        <v>#REF!</v>
      </c>
      <c r="E55" s="316"/>
      <c r="F55" s="185">
        <f t="shared" si="17"/>
        <v>527586.54506227328</v>
      </c>
      <c r="G55" s="185" t="e">
        <f t="shared" si="15"/>
        <v>#REF!</v>
      </c>
      <c r="H55" s="185">
        <f t="shared" si="15"/>
        <v>0</v>
      </c>
      <c r="J55" s="171"/>
      <c r="K55" s="183" t="s">
        <v>37</v>
      </c>
      <c r="L55" s="350">
        <f t="shared" si="3"/>
        <v>527586.54506227328</v>
      </c>
      <c r="M55" s="351" t="e">
        <f t="shared" si="4"/>
        <v>#REF!</v>
      </c>
      <c r="N55" s="352">
        <f t="shared" si="5"/>
        <v>0</v>
      </c>
      <c r="O55" s="234">
        <f t="shared" si="18"/>
        <v>619549.94587373605</v>
      </c>
      <c r="P55" s="234" t="e">
        <f t="shared" si="16"/>
        <v>#REF!</v>
      </c>
      <c r="Q55" s="234">
        <f t="shared" si="16"/>
        <v>0</v>
      </c>
    </row>
    <row r="56" spans="1:17" ht="12.75" hidden="1" thickBot="1">
      <c r="A56" s="171"/>
      <c r="B56" s="192" t="s">
        <v>116</v>
      </c>
      <c r="C56" s="190" t="s">
        <v>6</v>
      </c>
      <c r="D56" s="190"/>
      <c r="E56" s="190"/>
      <c r="F56" s="190" t="s">
        <v>6</v>
      </c>
      <c r="G56" s="190"/>
      <c r="H56" s="242"/>
      <c r="J56" s="207"/>
      <c r="K56" s="208" t="s">
        <v>116</v>
      </c>
      <c r="L56" s="191" t="str">
        <f t="shared" si="3"/>
        <v xml:space="preserve"> -</v>
      </c>
      <c r="M56" s="190">
        <f t="shared" si="4"/>
        <v>0</v>
      </c>
      <c r="N56" s="190">
        <f t="shared" si="5"/>
        <v>0</v>
      </c>
      <c r="O56" s="235" t="e">
        <f t="shared" si="18"/>
        <v>#VALUE!</v>
      </c>
      <c r="P56" s="190"/>
      <c r="Q56" s="242"/>
    </row>
    <row r="57" spans="1:17" ht="12.6" customHeight="1" thickTop="1" thickBot="1">
      <c r="A57" s="243"/>
      <c r="B57" s="244"/>
      <c r="C57" s="276" t="s">
        <v>193</v>
      </c>
      <c r="D57" s="276" t="s">
        <v>222</v>
      </c>
      <c r="E57" s="276" t="s">
        <v>223</v>
      </c>
      <c r="F57" s="276" t="s">
        <v>193</v>
      </c>
      <c r="G57" s="276" t="s">
        <v>222</v>
      </c>
      <c r="H57" s="276" t="s">
        <v>223</v>
      </c>
      <c r="J57" s="275"/>
      <c r="K57" s="275"/>
      <c r="L57" s="275" t="str">
        <f t="shared" si="3"/>
        <v>TARGET 2024</v>
      </c>
      <c r="M57" s="275" t="str">
        <f t="shared" si="4"/>
        <v>REALIZAT 2024</v>
      </c>
      <c r="N57" s="275" t="str">
        <f t="shared" si="5"/>
        <v>TARGET 2025</v>
      </c>
      <c r="O57" s="275" t="s">
        <v>193</v>
      </c>
      <c r="P57" s="275" t="s">
        <v>222</v>
      </c>
      <c r="Q57" s="275" t="s">
        <v>223</v>
      </c>
    </row>
    <row r="58" spans="1:17" ht="13.5" thickTop="1" thickBot="1">
      <c r="A58" s="464"/>
      <c r="B58" s="465" t="s">
        <v>38</v>
      </c>
      <c r="C58" s="466">
        <v>2817947</v>
      </c>
      <c r="D58" s="466" t="e">
        <f>#REF!</f>
        <v>#REF!</v>
      </c>
      <c r="E58" s="466"/>
      <c r="F58" s="467">
        <f>C58/$F$1</f>
        <v>552701.18662351673</v>
      </c>
      <c r="G58" s="467" t="e">
        <f t="shared" ref="G58:H64" si="19">D58/$F$1</f>
        <v>#REF!</v>
      </c>
      <c r="H58" s="467">
        <f t="shared" si="19"/>
        <v>0</v>
      </c>
      <c r="J58" s="468"/>
      <c r="K58" s="465" t="s">
        <v>38</v>
      </c>
      <c r="L58" s="467">
        <f t="shared" si="3"/>
        <v>552701.18662351673</v>
      </c>
      <c r="M58" s="467" t="e">
        <f t="shared" si="4"/>
        <v>#REF!</v>
      </c>
      <c r="N58" s="467">
        <f t="shared" si="5"/>
        <v>0</v>
      </c>
      <c r="O58" s="469">
        <f>C58/$H$1</f>
        <v>649042.31061565736</v>
      </c>
      <c r="P58" s="469" t="e">
        <f t="shared" ref="P58:Q64" si="20">D58/$H$1</f>
        <v>#REF!</v>
      </c>
      <c r="Q58" s="469">
        <f t="shared" si="20"/>
        <v>0</v>
      </c>
    </row>
    <row r="59" spans="1:17" ht="25.5" hidden="1" thickTop="1" thickBot="1">
      <c r="A59" s="171"/>
      <c r="B59" s="193" t="s">
        <v>117</v>
      </c>
      <c r="C59" s="194"/>
      <c r="D59" s="194"/>
      <c r="E59" s="194"/>
      <c r="F59" s="194">
        <f t="shared" ref="F59:F64" si="21">C59/$F$1</f>
        <v>0</v>
      </c>
      <c r="G59" s="194">
        <f t="shared" si="19"/>
        <v>0</v>
      </c>
      <c r="H59" s="194">
        <f t="shared" si="19"/>
        <v>0</v>
      </c>
      <c r="J59" s="171"/>
      <c r="K59" s="193" t="s">
        <v>117</v>
      </c>
      <c r="L59" s="226">
        <f t="shared" si="3"/>
        <v>0</v>
      </c>
      <c r="M59" s="226">
        <f t="shared" si="4"/>
        <v>0</v>
      </c>
      <c r="N59" s="226">
        <f t="shared" si="5"/>
        <v>0</v>
      </c>
      <c r="O59" s="238">
        <f t="shared" ref="O59:O64" si="22">C59/$H$1</f>
        <v>0</v>
      </c>
      <c r="P59" s="238">
        <f t="shared" si="20"/>
        <v>0</v>
      </c>
      <c r="Q59" s="238">
        <f t="shared" si="20"/>
        <v>0</v>
      </c>
    </row>
    <row r="60" spans="1:17" ht="13.5" hidden="1" thickTop="1" thickBot="1">
      <c r="A60" s="171"/>
      <c r="B60" s="195" t="s">
        <v>31</v>
      </c>
      <c r="C60" s="196"/>
      <c r="D60" s="196"/>
      <c r="E60" s="196"/>
      <c r="F60" s="196">
        <f t="shared" si="21"/>
        <v>0</v>
      </c>
      <c r="G60" s="196">
        <f t="shared" si="19"/>
        <v>0</v>
      </c>
      <c r="H60" s="196">
        <f t="shared" si="19"/>
        <v>0</v>
      </c>
      <c r="J60" s="171"/>
      <c r="K60" s="195" t="s">
        <v>31</v>
      </c>
      <c r="L60" s="197">
        <f t="shared" si="3"/>
        <v>0</v>
      </c>
      <c r="M60" s="197">
        <f t="shared" si="4"/>
        <v>0</v>
      </c>
      <c r="N60" s="197">
        <f t="shared" si="5"/>
        <v>0</v>
      </c>
      <c r="O60" s="239">
        <f t="shared" si="22"/>
        <v>0</v>
      </c>
      <c r="P60" s="239">
        <f t="shared" si="20"/>
        <v>0</v>
      </c>
      <c r="Q60" s="239">
        <f t="shared" si="20"/>
        <v>0</v>
      </c>
    </row>
    <row r="61" spans="1:17" ht="13.5" hidden="1" thickTop="1" thickBot="1">
      <c r="A61" s="171"/>
      <c r="B61" s="195" t="s">
        <v>32</v>
      </c>
      <c r="C61" s="196"/>
      <c r="D61" s="196"/>
      <c r="E61" s="196"/>
      <c r="F61" s="196">
        <f t="shared" si="21"/>
        <v>0</v>
      </c>
      <c r="G61" s="196">
        <f t="shared" si="19"/>
        <v>0</v>
      </c>
      <c r="H61" s="196">
        <f t="shared" si="19"/>
        <v>0</v>
      </c>
      <c r="J61" s="171"/>
      <c r="K61" s="195" t="s">
        <v>32</v>
      </c>
      <c r="L61" s="197">
        <f t="shared" si="3"/>
        <v>0</v>
      </c>
      <c r="M61" s="197">
        <f t="shared" si="4"/>
        <v>0</v>
      </c>
      <c r="N61" s="197">
        <f t="shared" si="5"/>
        <v>0</v>
      </c>
      <c r="O61" s="239">
        <f t="shared" si="22"/>
        <v>0</v>
      </c>
      <c r="P61" s="239">
        <f t="shared" si="20"/>
        <v>0</v>
      </c>
      <c r="Q61" s="239">
        <f t="shared" si="20"/>
        <v>0</v>
      </c>
    </row>
    <row r="62" spans="1:17" ht="13.5" thickTop="1" thickBot="1">
      <c r="A62" s="171"/>
      <c r="B62" s="195" t="s">
        <v>39</v>
      </c>
      <c r="C62" s="317">
        <v>7440000</v>
      </c>
      <c r="D62" s="318" t="e">
        <f>#REF!</f>
        <v>#REF!</v>
      </c>
      <c r="E62" s="319"/>
      <c r="F62" s="197">
        <f t="shared" si="21"/>
        <v>1459252.7213886438</v>
      </c>
      <c r="G62" s="197" t="e">
        <f t="shared" si="19"/>
        <v>#REF!</v>
      </c>
      <c r="H62" s="197">
        <f t="shared" si="19"/>
        <v>0</v>
      </c>
      <c r="J62" s="171"/>
      <c r="K62" s="195" t="s">
        <v>39</v>
      </c>
      <c r="L62" s="353">
        <f t="shared" si="3"/>
        <v>1459252.7213886438</v>
      </c>
      <c r="M62" s="354" t="e">
        <f t="shared" si="4"/>
        <v>#REF!</v>
      </c>
      <c r="N62" s="355">
        <f t="shared" si="5"/>
        <v>0</v>
      </c>
      <c r="O62" s="239">
        <f t="shared" si="22"/>
        <v>1713614.482806274</v>
      </c>
      <c r="P62" s="239" t="e">
        <f t="shared" si="20"/>
        <v>#REF!</v>
      </c>
      <c r="Q62" s="239">
        <f t="shared" si="20"/>
        <v>0</v>
      </c>
    </row>
    <row r="63" spans="1:17" ht="12.75" thickBot="1">
      <c r="A63" s="171"/>
      <c r="B63" s="198" t="s">
        <v>118</v>
      </c>
      <c r="C63" s="320">
        <v>231379</v>
      </c>
      <c r="D63" s="300">
        <v>0</v>
      </c>
      <c r="E63" s="321"/>
      <c r="F63" s="197">
        <f t="shared" si="21"/>
        <v>45381.778954594491</v>
      </c>
      <c r="G63" s="197">
        <f t="shared" si="19"/>
        <v>0</v>
      </c>
      <c r="H63" s="197">
        <f t="shared" si="19"/>
        <v>0</v>
      </c>
      <c r="J63" s="171"/>
      <c r="K63" s="198" t="s">
        <v>118</v>
      </c>
      <c r="L63" s="356">
        <f t="shared" si="3"/>
        <v>45381.778954594491</v>
      </c>
      <c r="M63" s="332">
        <f t="shared" si="4"/>
        <v>0</v>
      </c>
      <c r="N63" s="357">
        <f t="shared" si="5"/>
        <v>0</v>
      </c>
      <c r="O63" s="239">
        <f t="shared" si="22"/>
        <v>53292.258792638822</v>
      </c>
      <c r="P63" s="239">
        <f t="shared" si="20"/>
        <v>0</v>
      </c>
      <c r="Q63" s="239">
        <f t="shared" si="20"/>
        <v>0</v>
      </c>
    </row>
    <row r="64" spans="1:17" ht="12.75" thickBot="1">
      <c r="A64" s="171"/>
      <c r="B64" s="199" t="s">
        <v>40</v>
      </c>
      <c r="C64" s="322">
        <v>2700000</v>
      </c>
      <c r="D64" s="302" t="e">
        <f>#REF!</f>
        <v>#REF!</v>
      </c>
      <c r="E64" s="323"/>
      <c r="F64" s="200">
        <f t="shared" si="21"/>
        <v>529567.51985878206</v>
      </c>
      <c r="G64" s="200" t="e">
        <f t="shared" si="19"/>
        <v>#REF!</v>
      </c>
      <c r="H64" s="200">
        <f t="shared" si="19"/>
        <v>0</v>
      </c>
      <c r="J64" s="171"/>
      <c r="K64" s="199" t="s">
        <v>40</v>
      </c>
      <c r="L64" s="358">
        <f t="shared" si="3"/>
        <v>529567.51985878206</v>
      </c>
      <c r="M64" s="335" t="e">
        <f t="shared" si="4"/>
        <v>#REF!</v>
      </c>
      <c r="N64" s="359">
        <f t="shared" si="5"/>
        <v>0</v>
      </c>
      <c r="O64" s="240">
        <f t="shared" si="22"/>
        <v>621876.22359905101</v>
      </c>
      <c r="P64" s="240" t="e">
        <f t="shared" si="20"/>
        <v>#REF!</v>
      </c>
      <c r="Q64" s="240">
        <f t="shared" si="20"/>
        <v>0</v>
      </c>
    </row>
    <row r="65" spans="1:17" ht="12.6" customHeight="1" thickTop="1" thickBot="1">
      <c r="A65" s="206"/>
      <c r="B65" s="115"/>
      <c r="C65" s="275" t="s">
        <v>193</v>
      </c>
      <c r="D65" s="275" t="s">
        <v>222</v>
      </c>
      <c r="E65" s="275" t="s">
        <v>223</v>
      </c>
      <c r="F65" s="275" t="s">
        <v>193</v>
      </c>
      <c r="G65" s="275" t="s">
        <v>222</v>
      </c>
      <c r="H65" s="275" t="s">
        <v>223</v>
      </c>
      <c r="J65" s="206"/>
      <c r="K65" s="115"/>
      <c r="L65" s="275" t="str">
        <f t="shared" si="3"/>
        <v>TARGET 2024</v>
      </c>
      <c r="M65" s="275" t="str">
        <f t="shared" si="4"/>
        <v>REALIZAT 2024</v>
      </c>
      <c r="N65" s="275" t="str">
        <f t="shared" si="5"/>
        <v>TARGET 2025</v>
      </c>
      <c r="O65" s="275" t="s">
        <v>193</v>
      </c>
      <c r="P65" s="275" t="s">
        <v>222</v>
      </c>
      <c r="Q65" s="275" t="s">
        <v>223</v>
      </c>
    </row>
    <row r="66" spans="1:17" ht="13.5" thickTop="1" thickBot="1">
      <c r="A66" s="403"/>
      <c r="B66" s="462" t="s">
        <v>41</v>
      </c>
      <c r="C66" s="460">
        <v>10140000</v>
      </c>
      <c r="D66" s="460" t="e">
        <f>#REF!</f>
        <v>#REF!</v>
      </c>
      <c r="E66" s="460"/>
      <c r="F66" s="461">
        <f>C66/$F$1</f>
        <v>1988820.2412474258</v>
      </c>
      <c r="G66" s="461" t="e">
        <f t="shared" ref="G66:H74" si="23">D66/$F$1</f>
        <v>#REF!</v>
      </c>
      <c r="H66" s="461">
        <f t="shared" si="23"/>
        <v>0</v>
      </c>
      <c r="J66" s="403"/>
      <c r="K66" s="462" t="s">
        <v>41</v>
      </c>
      <c r="L66" s="461">
        <f t="shared" si="3"/>
        <v>1988820.2412474258</v>
      </c>
      <c r="M66" s="461" t="e">
        <f t="shared" si="4"/>
        <v>#REF!</v>
      </c>
      <c r="N66" s="461">
        <f t="shared" si="5"/>
        <v>0</v>
      </c>
      <c r="O66" s="463">
        <f>C66/$H$1</f>
        <v>2335490.7064053249</v>
      </c>
      <c r="P66" s="463" t="e">
        <f t="shared" ref="P66:Q74" si="24">D66/$H$1</f>
        <v>#REF!</v>
      </c>
      <c r="Q66" s="463">
        <f t="shared" si="24"/>
        <v>0</v>
      </c>
    </row>
    <row r="67" spans="1:17" ht="13.5" thickTop="1" thickBot="1">
      <c r="A67" s="219"/>
      <c r="B67" s="220" t="s">
        <v>42</v>
      </c>
      <c r="C67" s="221">
        <v>-7322053</v>
      </c>
      <c r="D67" s="221" t="e">
        <f>#REF!</f>
        <v>#REF!</v>
      </c>
      <c r="E67" s="221"/>
      <c r="F67" s="222">
        <f t="shared" ref="F67:F74" si="25">C67/$F$1</f>
        <v>-1436119.0546239091</v>
      </c>
      <c r="G67" s="222" t="e">
        <f t="shared" si="23"/>
        <v>#REF!</v>
      </c>
      <c r="H67" s="222">
        <f t="shared" si="23"/>
        <v>0</v>
      </c>
      <c r="J67" s="219"/>
      <c r="K67" s="220" t="s">
        <v>42</v>
      </c>
      <c r="L67" s="222">
        <f t="shared" si="3"/>
        <v>-1436119.0546239091</v>
      </c>
      <c r="M67" s="222" t="e">
        <f t="shared" si="4"/>
        <v>#REF!</v>
      </c>
      <c r="N67" s="222">
        <f t="shared" si="5"/>
        <v>0</v>
      </c>
      <c r="O67" s="229">
        <f t="shared" ref="O67:O74" si="26">C67/$H$1</f>
        <v>-1686448.3957896675</v>
      </c>
      <c r="P67" s="229" t="e">
        <f t="shared" si="24"/>
        <v>#REF!</v>
      </c>
      <c r="Q67" s="229">
        <f t="shared" si="24"/>
        <v>0</v>
      </c>
    </row>
    <row r="68" spans="1:17" ht="13.5" thickTop="1" thickBot="1">
      <c r="A68" s="171"/>
      <c r="B68" s="201" t="s">
        <v>43</v>
      </c>
      <c r="C68" s="324">
        <v>240575684</v>
      </c>
      <c r="D68" s="325" t="e">
        <f>#REF!</f>
        <v>#REF!</v>
      </c>
      <c r="E68" s="326"/>
      <c r="F68" s="202">
        <f t="shared" si="25"/>
        <v>47185580.857114844</v>
      </c>
      <c r="G68" s="202" t="e">
        <f t="shared" si="23"/>
        <v>#REF!</v>
      </c>
      <c r="H68" s="202">
        <f t="shared" si="23"/>
        <v>0</v>
      </c>
      <c r="J68" s="171"/>
      <c r="K68" s="201" t="s">
        <v>43</v>
      </c>
      <c r="L68" s="360">
        <f t="shared" si="3"/>
        <v>47185580.857114844</v>
      </c>
      <c r="M68" s="361" t="e">
        <f t="shared" si="4"/>
        <v>#REF!</v>
      </c>
      <c r="N68" s="362">
        <f t="shared" si="5"/>
        <v>0</v>
      </c>
      <c r="O68" s="230">
        <f t="shared" si="26"/>
        <v>55410480.687288389</v>
      </c>
      <c r="P68" s="230" t="e">
        <f t="shared" si="24"/>
        <v>#REF!</v>
      </c>
      <c r="Q68" s="230">
        <f t="shared" si="24"/>
        <v>0</v>
      </c>
    </row>
    <row r="69" spans="1:17" ht="12.75" thickTop="1">
      <c r="A69" s="171"/>
      <c r="B69" s="210" t="s">
        <v>44</v>
      </c>
      <c r="C69" s="327">
        <v>204725110</v>
      </c>
      <c r="D69" s="328" t="e">
        <f>#REF!</f>
        <v>#REF!</v>
      </c>
      <c r="E69" s="329"/>
      <c r="F69" s="211">
        <f t="shared" si="25"/>
        <v>40153988.427969016</v>
      </c>
      <c r="G69" s="211" t="e">
        <f t="shared" si="23"/>
        <v>#REF!</v>
      </c>
      <c r="H69" s="211">
        <f t="shared" si="23"/>
        <v>0</v>
      </c>
      <c r="J69" s="171"/>
      <c r="K69" s="210" t="s">
        <v>44</v>
      </c>
      <c r="L69" s="363">
        <f t="shared" si="3"/>
        <v>40153988.427969016</v>
      </c>
      <c r="M69" s="364" t="e">
        <f t="shared" si="4"/>
        <v>#REF!</v>
      </c>
      <c r="N69" s="365">
        <f t="shared" si="5"/>
        <v>0</v>
      </c>
      <c r="O69" s="231">
        <f t="shared" si="26"/>
        <v>47153214.178777896</v>
      </c>
      <c r="P69" s="231" t="e">
        <f t="shared" si="24"/>
        <v>#REF!</v>
      </c>
      <c r="Q69" s="231">
        <f t="shared" si="24"/>
        <v>0</v>
      </c>
    </row>
    <row r="70" spans="1:17" ht="12.75" thickBot="1">
      <c r="A70" s="212"/>
      <c r="B70" s="213" t="s">
        <v>45</v>
      </c>
      <c r="C70" s="214">
        <v>35850574</v>
      </c>
      <c r="D70" s="214" t="e">
        <f>#REF!</f>
        <v>#REF!</v>
      </c>
      <c r="E70" s="214"/>
      <c r="F70" s="215">
        <f t="shared" si="25"/>
        <v>7031592.4291458279</v>
      </c>
      <c r="G70" s="215" t="e">
        <f t="shared" si="23"/>
        <v>#REF!</v>
      </c>
      <c r="H70" s="215">
        <f t="shared" si="23"/>
        <v>0</v>
      </c>
      <c r="J70" s="212"/>
      <c r="K70" s="213" t="s">
        <v>45</v>
      </c>
      <c r="L70" s="215">
        <f t="shared" si="3"/>
        <v>7031592.4291458279</v>
      </c>
      <c r="M70" s="215" t="e">
        <f t="shared" si="4"/>
        <v>#REF!</v>
      </c>
      <c r="N70" s="215">
        <f t="shared" si="5"/>
        <v>0</v>
      </c>
      <c r="O70" s="232">
        <f t="shared" si="26"/>
        <v>8257266.5085104909</v>
      </c>
      <c r="P70" s="232" t="e">
        <f t="shared" si="24"/>
        <v>#REF!</v>
      </c>
      <c r="Q70" s="232">
        <f t="shared" si="24"/>
        <v>0</v>
      </c>
    </row>
    <row r="71" spans="1:17" ht="20.45" customHeight="1" thickTop="1" thickBot="1">
      <c r="A71" s="205"/>
      <c r="B71" s="180" t="s">
        <v>46</v>
      </c>
      <c r="C71" s="304">
        <v>5736092</v>
      </c>
      <c r="D71" s="305" t="e">
        <f>#REF!</f>
        <v>#REF!</v>
      </c>
      <c r="E71" s="306"/>
      <c r="F71" s="182">
        <f t="shared" si="25"/>
        <v>1125054.8200451115</v>
      </c>
      <c r="G71" s="182" t="e">
        <f t="shared" si="23"/>
        <v>#REF!</v>
      </c>
      <c r="H71" s="182">
        <f t="shared" si="23"/>
        <v>0</v>
      </c>
      <c r="J71" s="205"/>
      <c r="K71" s="180" t="s">
        <v>46</v>
      </c>
      <c r="L71" s="337">
        <f t="shared" si="3"/>
        <v>1125054.8200451115</v>
      </c>
      <c r="M71" s="338" t="e">
        <f t="shared" si="4"/>
        <v>#REF!</v>
      </c>
      <c r="N71" s="339">
        <f t="shared" si="5"/>
        <v>0</v>
      </c>
      <c r="O71" s="233">
        <f t="shared" si="26"/>
        <v>1321162.6782136029</v>
      </c>
      <c r="P71" s="233" t="e">
        <f t="shared" si="24"/>
        <v>#REF!</v>
      </c>
      <c r="Q71" s="233">
        <f t="shared" si="24"/>
        <v>0</v>
      </c>
    </row>
    <row r="72" spans="1:17" ht="20.45" hidden="1" customHeight="1" thickTop="1" thickBot="1">
      <c r="A72" s="171"/>
      <c r="B72" s="183" t="s">
        <v>195</v>
      </c>
      <c r="C72" s="307"/>
      <c r="D72" s="300"/>
      <c r="E72" s="308"/>
      <c r="F72" s="184">
        <f t="shared" si="25"/>
        <v>0</v>
      </c>
      <c r="G72" s="184">
        <f t="shared" si="23"/>
        <v>0</v>
      </c>
      <c r="H72" s="184">
        <f t="shared" si="23"/>
        <v>0</v>
      </c>
      <c r="J72" s="171"/>
      <c r="K72" s="183" t="s">
        <v>195</v>
      </c>
      <c r="L72" s="340">
        <f t="shared" si="3"/>
        <v>0</v>
      </c>
      <c r="M72" s="332">
        <f t="shared" si="4"/>
        <v>0</v>
      </c>
      <c r="N72" s="341">
        <f t="shared" si="5"/>
        <v>0</v>
      </c>
      <c r="O72" s="234">
        <f t="shared" si="26"/>
        <v>0</v>
      </c>
      <c r="P72" s="234">
        <f t="shared" si="24"/>
        <v>0</v>
      </c>
      <c r="Q72" s="234">
        <f t="shared" si="24"/>
        <v>0</v>
      </c>
    </row>
    <row r="73" spans="1:17" ht="21" customHeight="1">
      <c r="A73" s="171"/>
      <c r="B73" s="192" t="s">
        <v>196</v>
      </c>
      <c r="C73" s="311">
        <v>36538</v>
      </c>
      <c r="D73" s="302">
        <v>0</v>
      </c>
      <c r="E73" s="312"/>
      <c r="F73" s="191">
        <f t="shared" si="25"/>
        <v>7166.4214965185847</v>
      </c>
      <c r="G73" s="191">
        <f t="shared" si="23"/>
        <v>0</v>
      </c>
      <c r="H73" s="191">
        <f t="shared" si="23"/>
        <v>0</v>
      </c>
      <c r="J73" s="171"/>
      <c r="K73" s="192" t="s">
        <v>196</v>
      </c>
      <c r="L73" s="345">
        <f t="shared" si="3"/>
        <v>7166.4214965185847</v>
      </c>
      <c r="M73" s="335">
        <f t="shared" si="4"/>
        <v>0</v>
      </c>
      <c r="N73" s="346">
        <f t="shared" si="5"/>
        <v>0</v>
      </c>
      <c r="O73" s="235">
        <f t="shared" si="26"/>
        <v>8415.5975769859724</v>
      </c>
      <c r="P73" s="235">
        <f t="shared" si="24"/>
        <v>0</v>
      </c>
      <c r="Q73" s="235">
        <f t="shared" si="24"/>
        <v>0</v>
      </c>
    </row>
    <row r="74" spans="1:17" ht="12.75" thickBot="1">
      <c r="A74" s="212"/>
      <c r="B74" s="213" t="s">
        <v>197</v>
      </c>
      <c r="C74" s="214">
        <v>30077944</v>
      </c>
      <c r="D74" s="214" t="e">
        <f>#REF!</f>
        <v>#REF!</v>
      </c>
      <c r="E74" s="214"/>
      <c r="F74" s="215">
        <f t="shared" si="25"/>
        <v>5899371.1876041982</v>
      </c>
      <c r="G74" s="215" t="e">
        <f t="shared" si="23"/>
        <v>#REF!</v>
      </c>
      <c r="H74" s="215">
        <f t="shared" si="23"/>
        <v>0</v>
      </c>
      <c r="J74" s="212"/>
      <c r="K74" s="213" t="s">
        <v>197</v>
      </c>
      <c r="L74" s="227">
        <f t="shared" si="3"/>
        <v>5899371.1876041982</v>
      </c>
      <c r="M74" s="215" t="e">
        <f t="shared" si="4"/>
        <v>#REF!</v>
      </c>
      <c r="N74" s="215">
        <f t="shared" si="5"/>
        <v>0</v>
      </c>
      <c r="O74" s="377">
        <f t="shared" si="26"/>
        <v>6927688.2327199019</v>
      </c>
      <c r="P74" s="377" t="e">
        <f t="shared" si="24"/>
        <v>#REF!</v>
      </c>
      <c r="Q74" s="377">
        <f t="shared" si="24"/>
        <v>0</v>
      </c>
    </row>
    <row r="75" spans="1:17" ht="13.5" hidden="1" thickTop="1" thickBot="1">
      <c r="A75" s="171"/>
      <c r="B75" s="203" t="s">
        <v>121</v>
      </c>
      <c r="C75" s="204"/>
      <c r="D75" s="204"/>
      <c r="E75" s="204"/>
      <c r="F75" s="204">
        <f t="shared" ref="F75" si="27">C75/$H$1</f>
        <v>0</v>
      </c>
      <c r="G75" s="204"/>
      <c r="H75" s="209"/>
      <c r="J75" s="171"/>
      <c r="K75" s="203" t="s">
        <v>121</v>
      </c>
      <c r="L75" s="228">
        <f t="shared" ref="L75:L77" si="28">F75</f>
        <v>0</v>
      </c>
      <c r="M75" s="204">
        <f t="shared" ref="M75:M77" si="29">G75</f>
        <v>0</v>
      </c>
      <c r="N75" s="204">
        <f t="shared" ref="N75:N77" si="30">H75</f>
        <v>0</v>
      </c>
      <c r="O75" s="236" t="s">
        <v>6</v>
      </c>
      <c r="P75" s="204"/>
      <c r="Q75" s="209"/>
    </row>
    <row r="76" spans="1:17" ht="12.6" customHeight="1" thickTop="1" thickBot="1">
      <c r="A76" s="206"/>
      <c r="B76" s="115"/>
      <c r="C76" s="275" t="s">
        <v>193</v>
      </c>
      <c r="D76" s="275" t="s">
        <v>222</v>
      </c>
      <c r="E76" s="275" t="s">
        <v>223</v>
      </c>
      <c r="F76" s="275" t="s">
        <v>193</v>
      </c>
      <c r="G76" s="275" t="s">
        <v>222</v>
      </c>
      <c r="H76" s="275" t="s">
        <v>223</v>
      </c>
      <c r="J76" s="206"/>
      <c r="K76" s="115"/>
      <c r="L76" s="275" t="str">
        <f t="shared" si="28"/>
        <v>TARGET 2024</v>
      </c>
      <c r="M76" s="275" t="str">
        <f t="shared" si="29"/>
        <v>REALIZAT 2024</v>
      </c>
      <c r="N76" s="275" t="str">
        <f t="shared" si="30"/>
        <v>TARGET 2025</v>
      </c>
      <c r="O76" s="275" t="s">
        <v>193</v>
      </c>
      <c r="P76" s="275" t="s">
        <v>222</v>
      </c>
      <c r="Q76" s="275" t="s">
        <v>223</v>
      </c>
    </row>
    <row r="77" spans="1:17" ht="54" customHeight="1" thickTop="1" thickBot="1">
      <c r="A77" s="216"/>
      <c r="B77" s="216" t="s">
        <v>122</v>
      </c>
      <c r="C77" s="217">
        <v>30077944</v>
      </c>
      <c r="D77" s="217" t="e">
        <f>#REF!</f>
        <v>#REF!</v>
      </c>
      <c r="E77" s="217"/>
      <c r="F77" s="218">
        <f>C77/$F$1</f>
        <v>5899371.1876041982</v>
      </c>
      <c r="G77" s="218" t="e">
        <f t="shared" ref="G77:H77" si="31">D77/$F$1</f>
        <v>#REF!</v>
      </c>
      <c r="H77" s="218">
        <f t="shared" si="31"/>
        <v>0</v>
      </c>
      <c r="J77" s="216"/>
      <c r="K77" s="216" t="s">
        <v>122</v>
      </c>
      <c r="L77" s="218">
        <f t="shared" si="28"/>
        <v>5899371.1876041982</v>
      </c>
      <c r="M77" s="218" t="e">
        <f t="shared" si="29"/>
        <v>#REF!</v>
      </c>
      <c r="N77" s="218">
        <f t="shared" si="30"/>
        <v>0</v>
      </c>
      <c r="O77" s="237">
        <f>C77/$H$1</f>
        <v>6927688.2327199019</v>
      </c>
      <c r="P77" s="237" t="e">
        <f t="shared" ref="P77:Q77" si="32">D77/$H$1</f>
        <v>#REF!</v>
      </c>
      <c r="Q77" s="237">
        <f t="shared" si="32"/>
        <v>0</v>
      </c>
    </row>
    <row r="78" spans="1:17" ht="12.75" thickTop="1"/>
  </sheetData>
  <mergeCells count="3">
    <mergeCell ref="B4:F4"/>
    <mergeCell ref="K4:O4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1E07-6B87-4118-A3FE-AC337F724F1C}">
  <sheetPr>
    <tabColor rgb="FF16783C"/>
  </sheetPr>
  <dimension ref="A1:R94"/>
  <sheetViews>
    <sheetView zoomScaleNormal="100" workbookViewId="0">
      <selection sqref="A1:XFD1"/>
    </sheetView>
  </sheetViews>
  <sheetFormatPr defaultColWidth="8.85546875" defaultRowHeight="12"/>
  <cols>
    <col min="1" max="1" width="52.140625" style="41" customWidth="1"/>
    <col min="2" max="2" width="20.85546875" style="19" customWidth="1"/>
    <col min="3" max="3" width="22.28515625" style="19" customWidth="1"/>
    <col min="4" max="4" width="20.140625" style="19" customWidth="1"/>
    <col min="5" max="5" width="19.85546875" style="19" customWidth="1"/>
    <col min="6" max="6" width="10.140625" style="19" customWidth="1"/>
    <col min="7" max="9" width="8.85546875" style="19"/>
    <col min="10" max="13" width="18.7109375" style="19" hidden="1" customWidth="1"/>
    <col min="14" max="14" width="10" style="19" hidden="1" customWidth="1"/>
    <col min="15" max="17" width="8.85546875" style="19"/>
    <col min="18" max="18" width="1.140625" style="19" bestFit="1" customWidth="1"/>
    <col min="19" max="22" width="18.7109375" style="19" customWidth="1"/>
    <col min="23" max="23" width="10" style="19" customWidth="1"/>
    <col min="24" max="16384" width="8.85546875" style="19"/>
  </cols>
  <sheetData>
    <row r="1" spans="1:14" s="253" customFormat="1" ht="21.75" customHeight="1">
      <c r="A1" s="478" t="s">
        <v>261</v>
      </c>
      <c r="B1" s="478"/>
      <c r="C1" s="478"/>
      <c r="D1" s="478"/>
      <c r="E1" s="478"/>
      <c r="F1" s="478"/>
      <c r="J1" s="479"/>
      <c r="K1" s="479"/>
      <c r="L1" s="479"/>
      <c r="M1" s="479"/>
      <c r="N1" s="479"/>
    </row>
    <row r="2" spans="1:14" s="253" customFormat="1" ht="21.75" customHeight="1">
      <c r="A2" s="478" t="s">
        <v>260</v>
      </c>
      <c r="B2" s="478"/>
      <c r="C2" s="478"/>
      <c r="D2" s="478"/>
      <c r="E2" s="478"/>
      <c r="F2" s="478"/>
      <c r="J2" s="252"/>
      <c r="K2" s="252"/>
      <c r="L2" s="252"/>
      <c r="M2" s="252"/>
      <c r="N2" s="252"/>
    </row>
    <row r="3" spans="1:14" s="253" customFormat="1" ht="21.75" customHeight="1">
      <c r="A3" s="478" t="s">
        <v>258</v>
      </c>
      <c r="B3" s="478"/>
      <c r="C3" s="478"/>
      <c r="D3" s="478"/>
      <c r="E3" s="478"/>
      <c r="F3" s="478"/>
      <c r="J3" s="252"/>
      <c r="K3" s="252"/>
      <c r="L3" s="252"/>
      <c r="M3" s="252"/>
      <c r="N3" s="252"/>
    </row>
    <row r="4" spans="1:14" s="253" customFormat="1" ht="21.75" customHeight="1">
      <c r="A4" s="478" t="s">
        <v>259</v>
      </c>
      <c r="B4" s="478"/>
      <c r="C4" s="478"/>
      <c r="D4" s="478"/>
      <c r="E4" s="478"/>
      <c r="F4" s="478"/>
      <c r="J4" s="252"/>
      <c r="K4" s="252"/>
      <c r="L4" s="252"/>
      <c r="M4" s="252"/>
      <c r="N4" s="252"/>
    </row>
    <row r="5" spans="1:14" s="1" customFormat="1" ht="21.75" customHeight="1" thickBot="1">
      <c r="A5" s="42"/>
      <c r="B5" s="42"/>
      <c r="C5" s="42"/>
      <c r="D5" s="42"/>
      <c r="E5" s="42"/>
      <c r="F5" s="42"/>
    </row>
    <row r="6" spans="1:14" s="22" customFormat="1" ht="22.9" customHeight="1" thickTop="1" thickBot="1">
      <c r="A6" s="18" t="s">
        <v>11</v>
      </c>
      <c r="B6" s="272">
        <v>46112</v>
      </c>
      <c r="C6" s="272">
        <v>45747</v>
      </c>
      <c r="D6" s="272">
        <v>46112</v>
      </c>
      <c r="E6" s="272">
        <v>45747</v>
      </c>
      <c r="F6" s="117" t="s">
        <v>0</v>
      </c>
    </row>
    <row r="7" spans="1:14" ht="22.9" customHeight="1" thickTop="1" thickBot="1">
      <c r="A7" s="474" t="s">
        <v>12</v>
      </c>
      <c r="B7" s="370">
        <v>46839002.600000001</v>
      </c>
      <c r="C7" s="370">
        <v>51097146.040000007</v>
      </c>
      <c r="D7" s="280">
        <v>9186279.6344237868</v>
      </c>
      <c r="E7" s="28">
        <v>10021406.221071627</v>
      </c>
      <c r="F7" s="29">
        <v>-8.3334271480967559E-2</v>
      </c>
    </row>
    <row r="8" spans="1:14" ht="22.9" customHeight="1" thickTop="1" thickBot="1">
      <c r="A8" s="473" t="s">
        <v>13</v>
      </c>
      <c r="B8" s="288">
        <v>42751490.490000002</v>
      </c>
      <c r="C8" s="288">
        <v>50850703.870000005</v>
      </c>
      <c r="D8" s="279">
        <v>8384618.0454224534</v>
      </c>
      <c r="E8" s="27">
        <v>9973072.8543971144</v>
      </c>
      <c r="F8" s="30">
        <v>-0.15927436128919015</v>
      </c>
    </row>
    <row r="9" spans="1:14" ht="22.9" customHeight="1" thickTop="1" thickBot="1">
      <c r="A9" s="25" t="s">
        <v>14</v>
      </c>
      <c r="B9" s="288">
        <v>4087512.1100000003</v>
      </c>
      <c r="C9" s="288">
        <v>246442.17000000016</v>
      </c>
      <c r="D9" s="279">
        <v>801661.58900133369</v>
      </c>
      <c r="E9" s="27">
        <v>48333.366674511686</v>
      </c>
      <c r="F9" s="30">
        <v>15.586090400031768</v>
      </c>
    </row>
    <row r="10" spans="1:14" ht="22.9" customHeight="1" thickTop="1" thickBot="1">
      <c r="A10" s="15" t="s">
        <v>15</v>
      </c>
      <c r="B10" s="288">
        <v>0</v>
      </c>
      <c r="C10" s="288">
        <v>0</v>
      </c>
      <c r="D10" s="279">
        <v>0</v>
      </c>
      <c r="E10" s="27"/>
      <c r="F10" s="30" t="s">
        <v>149</v>
      </c>
    </row>
    <row r="11" spans="1:14" ht="22.9" customHeight="1" thickTop="1" thickBot="1">
      <c r="A11" s="15" t="s">
        <v>254</v>
      </c>
      <c r="B11" s="288">
        <v>0</v>
      </c>
      <c r="C11" s="288">
        <v>0</v>
      </c>
      <c r="D11" s="279">
        <v>0</v>
      </c>
      <c r="E11" s="27">
        <v>0</v>
      </c>
      <c r="F11" s="30" t="s">
        <v>149</v>
      </c>
    </row>
    <row r="12" spans="1:14" ht="22.9" customHeight="1" thickTop="1" thickBot="1">
      <c r="A12" s="15" t="s">
        <v>1</v>
      </c>
      <c r="B12" s="288">
        <v>8342620.044293901</v>
      </c>
      <c r="C12" s="288">
        <v>9203715.6099999994</v>
      </c>
      <c r="D12" s="279">
        <v>1636192.8383725388</v>
      </c>
      <c r="E12" s="27">
        <v>1805074.8431003373</v>
      </c>
      <c r="F12" s="30">
        <v>-9.3559558138726434E-2</v>
      </c>
    </row>
    <row r="13" spans="1:14" ht="22.9" customHeight="1" thickTop="1" thickBot="1">
      <c r="A13" s="15" t="s">
        <v>2</v>
      </c>
      <c r="B13" s="288">
        <v>0</v>
      </c>
      <c r="C13" s="288">
        <v>0</v>
      </c>
      <c r="D13" s="27">
        <v>0</v>
      </c>
      <c r="E13" s="27">
        <v>0</v>
      </c>
      <c r="F13" s="30" t="s">
        <v>149</v>
      </c>
    </row>
    <row r="14" spans="1:14" ht="22.9" customHeight="1" thickTop="1" thickBot="1">
      <c r="A14" s="15" t="s">
        <v>98</v>
      </c>
      <c r="B14" s="288">
        <v>10248013</v>
      </c>
      <c r="C14" s="288">
        <v>5528481</v>
      </c>
      <c r="D14" s="279">
        <v>2009887.228367459</v>
      </c>
      <c r="E14" s="27">
        <v>1084271.0049423394</v>
      </c>
      <c r="F14" s="30">
        <v>0.85367608209198875</v>
      </c>
    </row>
    <row r="15" spans="1:14" ht="22.9" customHeight="1" thickTop="1" thickBot="1">
      <c r="A15" s="15" t="s">
        <v>99</v>
      </c>
      <c r="B15" s="288">
        <v>0</v>
      </c>
      <c r="C15" s="288">
        <v>0</v>
      </c>
      <c r="D15" s="27">
        <v>0</v>
      </c>
      <c r="E15" s="27"/>
      <c r="F15" s="30" t="s">
        <v>149</v>
      </c>
    </row>
    <row r="16" spans="1:14" ht="22.9" customHeight="1" thickTop="1" thickBot="1">
      <c r="A16" s="15" t="s">
        <v>100</v>
      </c>
      <c r="B16" s="288">
        <v>0</v>
      </c>
      <c r="C16" s="288">
        <v>0</v>
      </c>
      <c r="D16" s="27">
        <v>0</v>
      </c>
      <c r="E16" s="27">
        <v>0</v>
      </c>
      <c r="F16" s="30" t="s">
        <v>149</v>
      </c>
    </row>
    <row r="17" spans="1:6" ht="22.9" customHeight="1" thickTop="1" thickBot="1">
      <c r="A17" s="15" t="s">
        <v>101</v>
      </c>
      <c r="B17" s="288">
        <v>7387776</v>
      </c>
      <c r="C17" s="288">
        <v>6888003</v>
      </c>
      <c r="D17" s="279">
        <v>1448924.4528124265</v>
      </c>
      <c r="E17" s="27">
        <v>1350906.6839256296</v>
      </c>
      <c r="F17" s="30">
        <v>7.2557024147637567E-2</v>
      </c>
    </row>
    <row r="18" spans="1:6" ht="22.9" customHeight="1" thickTop="1" thickBot="1">
      <c r="A18" s="15" t="s">
        <v>16</v>
      </c>
      <c r="B18" s="288">
        <v>2164425.7000000002</v>
      </c>
      <c r="C18" s="288">
        <v>710742.08000000007</v>
      </c>
      <c r="D18" s="279">
        <v>424497.07774378289</v>
      </c>
      <c r="E18" s="27">
        <v>139393.99074291994</v>
      </c>
      <c r="F18" s="30">
        <v>2.045304001136389</v>
      </c>
    </row>
    <row r="19" spans="1:6" ht="22.9" customHeight="1" thickTop="1" thickBot="1">
      <c r="A19" s="17" t="s">
        <v>17</v>
      </c>
      <c r="B19" s="371">
        <v>74981837.344293907</v>
      </c>
      <c r="C19" s="371">
        <v>73428087.730000004</v>
      </c>
      <c r="D19" s="372">
        <v>14705781.231719995</v>
      </c>
      <c r="E19" s="32">
        <v>14401052.743782852</v>
      </c>
      <c r="F19" s="33">
        <v>2.1160153591458713E-2</v>
      </c>
    </row>
    <row r="20" spans="1:6" ht="22.9" customHeight="1" thickTop="1" thickBot="1">
      <c r="A20" s="15" t="s">
        <v>104</v>
      </c>
      <c r="B20" s="288">
        <v>30620135.451343771</v>
      </c>
      <c r="C20" s="288">
        <v>29691195.234875645</v>
      </c>
      <c r="D20" s="279">
        <v>6005361.1538683167</v>
      </c>
      <c r="E20" s="27">
        <v>5823173.1456177235</v>
      </c>
      <c r="F20" s="30">
        <v>3.1286723525935388E-2</v>
      </c>
    </row>
    <row r="21" spans="1:6" ht="22.9" customHeight="1" thickTop="1" thickBot="1">
      <c r="A21" s="15" t="s">
        <v>18</v>
      </c>
      <c r="B21" s="288">
        <v>591421</v>
      </c>
      <c r="C21" s="288">
        <v>538018.86</v>
      </c>
      <c r="D21" s="279">
        <v>115992.19424178239</v>
      </c>
      <c r="E21" s="27">
        <v>105518.72205224758</v>
      </c>
      <c r="F21" s="30">
        <v>9.9257003741467467E-2</v>
      </c>
    </row>
    <row r="22" spans="1:6" ht="22.9" customHeight="1" thickTop="1" thickBot="1">
      <c r="A22" s="15" t="s">
        <v>19</v>
      </c>
      <c r="B22" s="288">
        <v>1235489</v>
      </c>
      <c r="C22" s="288">
        <v>1007253</v>
      </c>
      <c r="D22" s="279">
        <v>242309.75915901782</v>
      </c>
      <c r="E22" s="27">
        <v>197547.06989879973</v>
      </c>
      <c r="F22" s="30">
        <v>0.22659252442037897</v>
      </c>
    </row>
    <row r="23" spans="1:6" ht="22.9" customHeight="1" thickTop="1" thickBot="1">
      <c r="A23" s="15" t="s">
        <v>20</v>
      </c>
      <c r="B23" s="288">
        <v>3211876.9489782238</v>
      </c>
      <c r="C23" s="288">
        <v>220013.14999999991</v>
      </c>
      <c r="D23" s="279">
        <v>629928.0122731278</v>
      </c>
      <c r="E23" s="27">
        <v>43149.9862712795</v>
      </c>
      <c r="F23" s="30">
        <v>13.598568080945276</v>
      </c>
    </row>
    <row r="24" spans="1:6" ht="22.9" customHeight="1" thickTop="1" thickBot="1">
      <c r="A24" s="15" t="s">
        <v>21</v>
      </c>
      <c r="B24" s="288">
        <v>-15963</v>
      </c>
      <c r="C24" s="288">
        <v>-156</v>
      </c>
      <c r="D24" s="279">
        <v>-3130.7366439162156</v>
      </c>
      <c r="E24" s="27">
        <v>-30.595434219816429</v>
      </c>
      <c r="F24" s="30">
        <v>101.32692307692307</v>
      </c>
    </row>
    <row r="25" spans="1:6" ht="22.9" customHeight="1" thickTop="1" thickBot="1">
      <c r="A25" s="14" t="s">
        <v>22</v>
      </c>
      <c r="B25" s="370">
        <v>9183750.0000000019</v>
      </c>
      <c r="C25" s="370">
        <v>8013598</v>
      </c>
      <c r="D25" s="280">
        <v>1801159.0962579434</v>
      </c>
      <c r="E25" s="28">
        <v>1571663.5286734134</v>
      </c>
      <c r="F25" s="29">
        <v>0.14602080114325694</v>
      </c>
    </row>
    <row r="26" spans="1:6" ht="22.9" customHeight="1" thickTop="1" thickBot="1">
      <c r="A26" s="15" t="s">
        <v>200</v>
      </c>
      <c r="B26" s="288">
        <v>8962026.0000000019</v>
      </c>
      <c r="C26" s="288">
        <v>7799381</v>
      </c>
      <c r="D26" s="279">
        <v>1757673.5702518243</v>
      </c>
      <c r="E26" s="27">
        <v>1529650.3098768338</v>
      </c>
      <c r="F26" s="30">
        <v>0.14906888123557518</v>
      </c>
    </row>
    <row r="27" spans="1:6" ht="22.9" customHeight="1" thickTop="1" thickBot="1">
      <c r="A27" s="15" t="s">
        <v>105</v>
      </c>
      <c r="B27" s="288">
        <v>221724</v>
      </c>
      <c r="C27" s="288">
        <v>214217</v>
      </c>
      <c r="D27" s="279">
        <v>43485.526006119086</v>
      </c>
      <c r="E27" s="27">
        <v>42013.218796579589</v>
      </c>
      <c r="F27" s="30">
        <v>3.5043904078574453E-2</v>
      </c>
    </row>
    <row r="28" spans="1:6" ht="38.450000000000003" customHeight="1" thickTop="1" thickBot="1">
      <c r="A28" s="14" t="s">
        <v>106</v>
      </c>
      <c r="B28" s="370">
        <v>7543033.7805936998</v>
      </c>
      <c r="C28" s="370">
        <v>6653698.4337157877</v>
      </c>
      <c r="D28" s="280">
        <v>1479374.3195641523</v>
      </c>
      <c r="E28" s="28">
        <v>1304953.7996618396</v>
      </c>
      <c r="F28" s="29">
        <v>0.13366030272298626</v>
      </c>
    </row>
    <row r="29" spans="1:6" ht="22.9" customHeight="1" thickTop="1" thickBot="1">
      <c r="A29" s="15" t="s">
        <v>244</v>
      </c>
      <c r="B29" s="288">
        <v>7543273.7805936998</v>
      </c>
      <c r="C29" s="288">
        <v>6653938.4337157877</v>
      </c>
      <c r="D29" s="279">
        <v>1479421.389462952</v>
      </c>
      <c r="E29" s="27">
        <v>1305000.8695606394</v>
      </c>
      <c r="F29" s="30">
        <v>0.1336554817477138</v>
      </c>
    </row>
    <row r="30" spans="1:6" ht="22.9" customHeight="1" thickTop="1" thickBot="1">
      <c r="A30" s="15" t="s">
        <v>245</v>
      </c>
      <c r="B30" s="288">
        <v>0</v>
      </c>
      <c r="C30" s="288">
        <v>0</v>
      </c>
      <c r="D30" s="279">
        <v>0</v>
      </c>
      <c r="E30" s="27"/>
      <c r="F30" s="30" t="s">
        <v>149</v>
      </c>
    </row>
    <row r="31" spans="1:6" ht="22.9" customHeight="1" thickTop="1" thickBot="1">
      <c r="A31" s="15" t="s">
        <v>246</v>
      </c>
      <c r="B31" s="288">
        <v>-240</v>
      </c>
      <c r="C31" s="288">
        <v>-240</v>
      </c>
      <c r="D31" s="279">
        <v>-47.069898799717585</v>
      </c>
      <c r="E31" s="27">
        <v>-47.069898799717585</v>
      </c>
      <c r="F31" s="30">
        <v>0</v>
      </c>
    </row>
    <row r="32" spans="1:6" ht="22.9" customHeight="1" thickTop="1" thickBot="1">
      <c r="A32" s="14" t="s">
        <v>107</v>
      </c>
      <c r="B32" s="370">
        <v>14280</v>
      </c>
      <c r="C32" s="370">
        <v>43489</v>
      </c>
      <c r="D32" s="280">
        <v>2800.6589785831961</v>
      </c>
      <c r="E32" s="28">
        <v>8529.2617870871582</v>
      </c>
      <c r="F32" s="29">
        <v>-0.6716411046471521</v>
      </c>
    </row>
    <row r="33" spans="1:6" ht="22.9" customHeight="1" thickTop="1" thickBot="1">
      <c r="A33" s="15" t="s">
        <v>108</v>
      </c>
      <c r="B33" s="288">
        <v>14280</v>
      </c>
      <c r="C33" s="288">
        <v>66794</v>
      </c>
      <c r="D33" s="279">
        <v>2800.6589785831961</v>
      </c>
      <c r="E33" s="27">
        <v>13099.945085118068</v>
      </c>
      <c r="F33" s="30">
        <v>-0.78620834206665269</v>
      </c>
    </row>
    <row r="34" spans="1:6" ht="22.9" customHeight="1" thickTop="1" thickBot="1">
      <c r="A34" s="15" t="s">
        <v>109</v>
      </c>
      <c r="B34" s="288">
        <v>0</v>
      </c>
      <c r="C34" s="288">
        <v>-23305</v>
      </c>
      <c r="D34" s="279">
        <v>0</v>
      </c>
      <c r="E34" s="27">
        <v>-4570.6832980309091</v>
      </c>
      <c r="F34" s="30">
        <v>-1</v>
      </c>
    </row>
    <row r="35" spans="1:6" ht="22.9" customHeight="1" thickTop="1" thickBot="1">
      <c r="A35" s="14" t="s">
        <v>28</v>
      </c>
      <c r="B35" s="370">
        <v>9625374.2085714303</v>
      </c>
      <c r="C35" s="370">
        <v>8463161.9200000018</v>
      </c>
      <c r="D35" s="280">
        <v>1887772.4579452872</v>
      </c>
      <c r="E35" s="28">
        <v>1659834.0629167652</v>
      </c>
      <c r="F35" s="29">
        <v>0.1373260135582314</v>
      </c>
    </row>
    <row r="36" spans="1:6" ht="22.9" customHeight="1" thickTop="1" thickBot="1">
      <c r="A36" s="15" t="s">
        <v>123</v>
      </c>
      <c r="B36" s="288">
        <v>6313425.2285714298</v>
      </c>
      <c r="C36" s="288">
        <v>5502452.9300000025</v>
      </c>
      <c r="D36" s="279">
        <v>1238217.8607851712</v>
      </c>
      <c r="E36" s="27">
        <v>1079166.2606887901</v>
      </c>
      <c r="F36" s="30">
        <v>0.1473837775421783</v>
      </c>
    </row>
    <row r="37" spans="1:6" ht="22.9" customHeight="1" thickTop="1" thickBot="1">
      <c r="A37" s="16" t="s">
        <v>201</v>
      </c>
      <c r="B37" s="288">
        <v>2334421.84</v>
      </c>
      <c r="C37" s="288">
        <v>1911339.27</v>
      </c>
      <c r="D37" s="279">
        <v>457837.49901937711</v>
      </c>
      <c r="E37" s="27">
        <v>374860.608378442</v>
      </c>
      <c r="F37" s="30">
        <v>0.22135398808606066</v>
      </c>
    </row>
    <row r="38" spans="1:6" ht="22.9" customHeight="1" thickTop="1" thickBot="1">
      <c r="A38" s="15" t="s">
        <v>203</v>
      </c>
      <c r="B38" s="288">
        <v>451571.13999999966</v>
      </c>
      <c r="C38" s="288">
        <v>490713.71999999974</v>
      </c>
      <c r="D38" s="279">
        <v>88564.199419471188</v>
      </c>
      <c r="E38" s="27">
        <v>96241.021416803909</v>
      </c>
      <c r="F38" s="30">
        <v>-7.9766630531545146E-2</v>
      </c>
    </row>
    <row r="39" spans="1:6" ht="22.9" customHeight="1" thickTop="1" thickBot="1">
      <c r="A39" s="15" t="s">
        <v>204</v>
      </c>
      <c r="B39" s="288">
        <v>171973</v>
      </c>
      <c r="C39" s="288">
        <v>94016</v>
      </c>
      <c r="D39" s="279">
        <v>33728.132109515966</v>
      </c>
      <c r="E39" s="27">
        <v>18438.848356476035</v>
      </c>
      <c r="F39" s="30">
        <v>0.8291886487406398</v>
      </c>
    </row>
    <row r="40" spans="1:6" ht="49.9" customHeight="1" thickTop="1" thickBot="1">
      <c r="A40" s="15" t="s">
        <v>205</v>
      </c>
      <c r="B40" s="288">
        <v>243661</v>
      </c>
      <c r="C40" s="288">
        <v>207039</v>
      </c>
      <c r="D40" s="279">
        <v>47787.910880991607</v>
      </c>
      <c r="E40" s="27">
        <v>40605.436573311366</v>
      </c>
      <c r="F40" s="30">
        <v>0.17688454832181383</v>
      </c>
    </row>
    <row r="41" spans="1:6" ht="22.9" customHeight="1" thickTop="1" thickBot="1">
      <c r="A41" s="15" t="s">
        <v>209</v>
      </c>
      <c r="B41" s="288">
        <v>110322</v>
      </c>
      <c r="C41" s="288">
        <v>257601</v>
      </c>
      <c r="D41" s="279">
        <v>21636.85573076018</v>
      </c>
      <c r="E41" s="27">
        <v>50521.88750294187</v>
      </c>
      <c r="F41" s="30">
        <v>-0.57173302898668865</v>
      </c>
    </row>
    <row r="42" spans="1:6" ht="22.9" customHeight="1" thickTop="1" thickBot="1">
      <c r="A42" s="14" t="s">
        <v>255</v>
      </c>
      <c r="B42" s="370">
        <v>-324553</v>
      </c>
      <c r="C42" s="370">
        <v>-271825</v>
      </c>
      <c r="D42" s="280">
        <v>-63652.820271436416</v>
      </c>
      <c r="E42" s="28">
        <v>-53311.563505138467</v>
      </c>
      <c r="F42" s="29">
        <v>0.19397774303320142</v>
      </c>
    </row>
    <row r="43" spans="1:6" ht="22.9" customHeight="1" thickTop="1" thickBot="1">
      <c r="A43" s="15" t="s">
        <v>31</v>
      </c>
      <c r="B43" s="288">
        <v>0</v>
      </c>
      <c r="C43" s="288">
        <v>0</v>
      </c>
      <c r="D43" s="279">
        <v>0</v>
      </c>
      <c r="E43" s="27">
        <v>0</v>
      </c>
      <c r="F43" s="30" t="s">
        <v>149</v>
      </c>
    </row>
    <row r="44" spans="1:6" ht="22.9" customHeight="1" thickTop="1" thickBot="1">
      <c r="A44" s="15" t="s">
        <v>32</v>
      </c>
      <c r="B44" s="288">
        <v>-324553</v>
      </c>
      <c r="C44" s="288">
        <v>-271825</v>
      </c>
      <c r="D44" s="279">
        <v>-63652.820271436416</v>
      </c>
      <c r="E44" s="27">
        <v>-53311.563505138467</v>
      </c>
      <c r="F44" s="30">
        <v>0.19397774303320142</v>
      </c>
    </row>
    <row r="45" spans="1:6" ht="22.9" customHeight="1" thickTop="1" thickBot="1">
      <c r="A45" s="17" t="s">
        <v>194</v>
      </c>
      <c r="B45" s="371">
        <v>61684844.389487132</v>
      </c>
      <c r="C45" s="371">
        <v>54358446.598591432</v>
      </c>
      <c r="D45" s="372">
        <v>12097914.095372859</v>
      </c>
      <c r="E45" s="32">
        <v>10661027.417939797</v>
      </c>
      <c r="F45" s="33">
        <v>0.13477938111435184</v>
      </c>
    </row>
    <row r="46" spans="1:6" ht="22.9" customHeight="1" thickTop="1" thickBot="1">
      <c r="A46" s="17" t="s">
        <v>34</v>
      </c>
      <c r="B46" s="371">
        <v>13296992.954806775</v>
      </c>
      <c r="C46" s="371">
        <v>19069641.131408572</v>
      </c>
      <c r="D46" s="372">
        <v>2607867.1363471355</v>
      </c>
      <c r="E46" s="32">
        <v>3740025.3258430557</v>
      </c>
      <c r="F46" s="33">
        <v>-0.3027140435849095</v>
      </c>
    </row>
    <row r="47" spans="1:6" ht="22.9" customHeight="1" thickTop="1" thickBot="1">
      <c r="A47" s="15" t="s">
        <v>36</v>
      </c>
      <c r="B47" s="288">
        <v>761</v>
      </c>
      <c r="C47" s="288">
        <v>660</v>
      </c>
      <c r="D47" s="279">
        <v>149.25080411077116</v>
      </c>
      <c r="E47" s="27">
        <v>129.44222169922335</v>
      </c>
      <c r="F47" s="30">
        <v>0.15303030303030293</v>
      </c>
    </row>
    <row r="48" spans="1:6" ht="22.9" customHeight="1" thickTop="1" thickBot="1">
      <c r="A48" s="15" t="s">
        <v>37</v>
      </c>
      <c r="B48" s="288">
        <v>198691</v>
      </c>
      <c r="C48" s="288">
        <v>88786</v>
      </c>
      <c r="D48" s="279">
        <v>38968.188593394523</v>
      </c>
      <c r="E48" s="27">
        <v>17413.116811798856</v>
      </c>
      <c r="F48" s="30">
        <v>1.2378640776699026</v>
      </c>
    </row>
    <row r="49" spans="1:6" ht="22.9" customHeight="1" thickTop="1" thickBot="1">
      <c r="A49" s="17" t="s">
        <v>38</v>
      </c>
      <c r="B49" s="371">
        <v>199452</v>
      </c>
      <c r="C49" s="371">
        <v>89446</v>
      </c>
      <c r="D49" s="372">
        <v>39117.439397505295</v>
      </c>
      <c r="E49" s="32">
        <v>17542.559033498077</v>
      </c>
      <c r="F49" s="29">
        <v>1.2298593564832414</v>
      </c>
    </row>
    <row r="50" spans="1:6" s="1" customFormat="1" ht="22.9" customHeight="1" thickTop="1" thickBot="1">
      <c r="A50" s="477" t="s">
        <v>117</v>
      </c>
      <c r="B50" s="284">
        <v>0</v>
      </c>
      <c r="C50" s="284" t="s">
        <v>251</v>
      </c>
      <c r="D50" s="279">
        <v>0</v>
      </c>
      <c r="E50" s="8">
        <v>0</v>
      </c>
      <c r="F50" s="30" t="s">
        <v>149</v>
      </c>
    </row>
    <row r="51" spans="1:6" ht="22.9" customHeight="1" thickTop="1" thickBot="1">
      <c r="A51" s="15" t="s">
        <v>31</v>
      </c>
      <c r="B51" s="288"/>
      <c r="C51" s="288" t="s">
        <v>251</v>
      </c>
      <c r="D51" s="279">
        <v>0</v>
      </c>
      <c r="E51" s="27">
        <v>0</v>
      </c>
      <c r="F51" s="30" t="s">
        <v>149</v>
      </c>
    </row>
    <row r="52" spans="1:6" ht="22.9" customHeight="1" thickTop="1" thickBot="1">
      <c r="A52" s="15" t="s">
        <v>32</v>
      </c>
      <c r="B52" s="288"/>
      <c r="C52" s="288" t="s">
        <v>251</v>
      </c>
      <c r="D52" s="279">
        <v>0</v>
      </c>
      <c r="E52" s="27">
        <v>0</v>
      </c>
      <c r="F52" s="30" t="s">
        <v>149</v>
      </c>
    </row>
    <row r="53" spans="1:6" ht="22.9" customHeight="1" thickTop="1" thickBot="1">
      <c r="A53" s="15" t="s">
        <v>39</v>
      </c>
      <c r="B53" s="288">
        <v>1278275</v>
      </c>
      <c r="C53" s="288">
        <v>1550812</v>
      </c>
      <c r="D53" s="279">
        <v>250701.14536753748</v>
      </c>
      <c r="E53" s="27">
        <v>304152.34957244841</v>
      </c>
      <c r="F53" s="30">
        <v>-0.17573825840914298</v>
      </c>
    </row>
    <row r="54" spans="1:6" ht="22.9" customHeight="1" thickTop="1" thickBot="1">
      <c r="A54" s="15" t="s">
        <v>40</v>
      </c>
      <c r="B54" s="288">
        <v>303674</v>
      </c>
      <c r="C54" s="288">
        <v>272598</v>
      </c>
      <c r="D54" s="279">
        <v>59557.935200439322</v>
      </c>
      <c r="E54" s="27">
        <v>53463.167804189223</v>
      </c>
      <c r="F54" s="30">
        <v>0.11399936903425559</v>
      </c>
    </row>
    <row r="55" spans="1:6" ht="22.9" customHeight="1" thickTop="1" thickBot="1">
      <c r="A55" s="17" t="s">
        <v>41</v>
      </c>
      <c r="B55" s="371">
        <v>1581949</v>
      </c>
      <c r="C55" s="371">
        <v>1823410</v>
      </c>
      <c r="D55" s="372">
        <v>310259.08056797681</v>
      </c>
      <c r="E55" s="32">
        <v>357615.51737663767</v>
      </c>
      <c r="F55" s="29">
        <v>-0.13242276832966801</v>
      </c>
    </row>
    <row r="56" spans="1:6" ht="33.75" customHeight="1" thickTop="1" thickBot="1">
      <c r="A56" s="17" t="s">
        <v>42</v>
      </c>
      <c r="B56" s="371">
        <v>-1382497</v>
      </c>
      <c r="C56" s="371">
        <v>-1733964</v>
      </c>
      <c r="D56" s="372">
        <v>-271141.6411704715</v>
      </c>
      <c r="E56" s="32">
        <v>-340072.95834313956</v>
      </c>
      <c r="F56" s="33">
        <v>-0.20269567303588765</v>
      </c>
    </row>
    <row r="57" spans="1:6" ht="22.9" customHeight="1" thickTop="1" thickBot="1">
      <c r="A57" s="14" t="s">
        <v>43</v>
      </c>
      <c r="B57" s="370">
        <v>75181289.344293907</v>
      </c>
      <c r="C57" s="370">
        <v>73517533.730000004</v>
      </c>
      <c r="D57" s="280">
        <v>14744898.671117499</v>
      </c>
      <c r="E57" s="28">
        <v>14418595.30281635</v>
      </c>
      <c r="F57" s="29">
        <v>2.263073215165512E-2</v>
      </c>
    </row>
    <row r="58" spans="1:6" ht="22.9" customHeight="1" thickTop="1" thickBot="1">
      <c r="A58" s="14" t="s">
        <v>44</v>
      </c>
      <c r="B58" s="370">
        <v>63266793.389487132</v>
      </c>
      <c r="C58" s="370">
        <v>56181856.598591432</v>
      </c>
      <c r="D58" s="280">
        <v>12408173.175940836</v>
      </c>
      <c r="E58" s="28">
        <v>11018642.935316434</v>
      </c>
      <c r="F58" s="29">
        <v>0.12610720292702698</v>
      </c>
    </row>
    <row r="59" spans="1:6" ht="22.9" customHeight="1" thickTop="1" thickBot="1">
      <c r="A59" s="14" t="s">
        <v>45</v>
      </c>
      <c r="B59" s="370">
        <v>11914495.954806775</v>
      </c>
      <c r="C59" s="370">
        <v>17335677.131408572</v>
      </c>
      <c r="D59" s="280">
        <v>2336725.4951766641</v>
      </c>
      <c r="E59" s="28">
        <v>3399952.3674999163</v>
      </c>
      <c r="F59" s="29">
        <v>-0.31271816702099092</v>
      </c>
    </row>
    <row r="60" spans="1:6" ht="22.9" customHeight="1" thickTop="1" thickBot="1">
      <c r="A60" s="15" t="s">
        <v>46</v>
      </c>
      <c r="B60" s="288">
        <v>2352050</v>
      </c>
      <c r="C60" s="288">
        <v>3270385</v>
      </c>
      <c r="D60" s="279">
        <v>461294.81446614891</v>
      </c>
      <c r="E60" s="27">
        <v>641402.87910880998</v>
      </c>
      <c r="F60" s="30">
        <v>-0.28080333049472772</v>
      </c>
    </row>
    <row r="61" spans="1:6" ht="22.9" customHeight="1" thickTop="1" thickBot="1">
      <c r="A61" s="15" t="s">
        <v>47</v>
      </c>
      <c r="B61" s="288">
        <v>0</v>
      </c>
      <c r="C61" s="288" t="s">
        <v>251</v>
      </c>
      <c r="D61" s="279">
        <v>0</v>
      </c>
      <c r="E61" s="27">
        <v>0</v>
      </c>
      <c r="F61" s="30" t="s">
        <v>149</v>
      </c>
    </row>
    <row r="62" spans="1:6" ht="22.9" customHeight="1" thickTop="1" thickBot="1">
      <c r="A62" s="15" t="s">
        <v>119</v>
      </c>
      <c r="B62" s="288">
        <v>0</v>
      </c>
      <c r="C62" s="288" t="s">
        <v>251</v>
      </c>
      <c r="D62" s="279">
        <v>0</v>
      </c>
      <c r="E62" s="27">
        <v>0</v>
      </c>
      <c r="F62" s="30" t="s">
        <v>149</v>
      </c>
    </row>
    <row r="63" spans="1:6" ht="22.9" customHeight="1" thickTop="1" thickBot="1">
      <c r="A63" s="14" t="s">
        <v>120</v>
      </c>
      <c r="B63" s="370">
        <v>9562445.9548067749</v>
      </c>
      <c r="C63" s="370">
        <v>14065292.131408572</v>
      </c>
      <c r="D63" s="280">
        <v>1875430.6807105152</v>
      </c>
      <c r="E63" s="28">
        <v>2758549.4883911065</v>
      </c>
      <c r="F63" s="29">
        <v>-0.3201388307141303</v>
      </c>
    </row>
    <row r="64" spans="1:6" ht="22.9" customHeight="1" thickTop="1" thickBot="1">
      <c r="A64" s="15" t="s">
        <v>121</v>
      </c>
      <c r="B64" s="288">
        <v>0</v>
      </c>
      <c r="C64" s="288" t="s">
        <v>251</v>
      </c>
      <c r="D64" s="279">
        <v>0</v>
      </c>
      <c r="E64" s="475" t="s">
        <v>149</v>
      </c>
      <c r="F64" s="30" t="s">
        <v>149</v>
      </c>
    </row>
    <row r="65" spans="1:6" ht="22.9" customHeight="1" thickTop="1" thickBot="1">
      <c r="A65" s="18" t="s">
        <v>122</v>
      </c>
      <c r="B65" s="34">
        <v>9562445.9548067749</v>
      </c>
      <c r="C65" s="34">
        <v>14065292.131408572</v>
      </c>
      <c r="D65" s="67">
        <v>1875430.6807105152</v>
      </c>
      <c r="E65" s="35">
        <v>2758549.4883911065</v>
      </c>
      <c r="F65" s="36">
        <v>-0.3201388307141303</v>
      </c>
    </row>
    <row r="66" spans="1:6" ht="12.75" thickTop="1"/>
    <row r="70" spans="1:6" s="70" customFormat="1">
      <c r="A70" s="69"/>
    </row>
    <row r="94" spans="18:18">
      <c r="R94" s="19" t="s">
        <v>148</v>
      </c>
    </row>
  </sheetData>
  <mergeCells count="5">
    <mergeCell ref="A1:F1"/>
    <mergeCell ref="J1:N1"/>
    <mergeCell ref="A2:F2"/>
    <mergeCell ref="A3:F3"/>
    <mergeCell ref="A4:F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CA40-04B6-4CF9-A8D4-7DC1F865EFA7}">
  <sheetPr codeName="Sheet11">
    <tabColor rgb="FF015422"/>
  </sheetPr>
  <dimension ref="A1:O51"/>
  <sheetViews>
    <sheetView zoomScale="85" zoomScaleNormal="85" workbookViewId="0">
      <selection activeCell="B86" sqref="B86:C86"/>
    </sheetView>
  </sheetViews>
  <sheetFormatPr defaultColWidth="8.85546875" defaultRowHeight="12"/>
  <cols>
    <col min="1" max="1" width="88.85546875" style="4" customWidth="1"/>
    <col min="2" max="5" width="18.85546875" style="4" customWidth="1"/>
    <col min="6" max="6" width="10" style="4" customWidth="1"/>
    <col min="7" max="7" width="8.85546875" style="4"/>
    <col min="8" max="8" width="9.140625" style="4" bestFit="1" customWidth="1"/>
    <col min="9" max="9" width="3.7109375" style="4" customWidth="1"/>
    <col min="10" max="10" width="88.85546875" style="4" customWidth="1"/>
    <col min="11" max="14" width="18.85546875" style="4" customWidth="1"/>
    <col min="15" max="15" width="10" style="4" customWidth="1"/>
    <col min="16" max="16384" width="8.85546875" style="4"/>
  </cols>
  <sheetData>
    <row r="1" spans="1:15" s="19" customFormat="1" ht="12.75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5" s="253" customFormat="1" ht="22.5" customHeight="1">
      <c r="A3" s="479" t="s">
        <v>138</v>
      </c>
      <c r="B3" s="479"/>
      <c r="C3" s="479"/>
      <c r="D3" s="479"/>
      <c r="E3" s="479"/>
      <c r="F3" s="479"/>
      <c r="G3" s="251"/>
      <c r="H3" s="251"/>
      <c r="I3" s="251"/>
      <c r="J3" s="479" t="s">
        <v>139</v>
      </c>
      <c r="K3" s="479"/>
      <c r="L3" s="479"/>
      <c r="M3" s="479"/>
      <c r="N3" s="479"/>
      <c r="O3" s="479"/>
    </row>
    <row r="4" spans="1:15">
      <c r="A4" s="13"/>
    </row>
    <row r="5" spans="1:15" s="47" customFormat="1" ht="12.75" thickBot="1">
      <c r="A5" s="396" t="s">
        <v>48</v>
      </c>
      <c r="B5" s="397" t="s">
        <v>253</v>
      </c>
      <c r="C5" s="397" t="s">
        <v>248</v>
      </c>
      <c r="D5" s="397" t="s">
        <v>253</v>
      </c>
      <c r="E5" s="398" t="s">
        <v>248</v>
      </c>
      <c r="F5" s="398" t="s">
        <v>0</v>
      </c>
      <c r="G5" s="4"/>
      <c r="J5" s="396" t="s">
        <v>48</v>
      </c>
      <c r="K5" s="397" t="s">
        <v>248</v>
      </c>
      <c r="L5" s="398" t="s">
        <v>210</v>
      </c>
      <c r="M5" s="397" t="s">
        <v>248</v>
      </c>
      <c r="N5" s="398" t="s">
        <v>210</v>
      </c>
      <c r="O5" s="398" t="s">
        <v>0</v>
      </c>
    </row>
    <row r="6" spans="1:15" ht="13.5" thickTop="1" thickBot="1">
      <c r="A6" s="16" t="s">
        <v>49</v>
      </c>
      <c r="B6" s="284"/>
      <c r="C6" s="284">
        <v>2157093</v>
      </c>
      <c r="D6" s="54">
        <f t="shared" ref="D6:D50" si="0">B6/$F$1</f>
        <v>0</v>
      </c>
      <c r="E6" s="8">
        <f t="shared" ref="E6:E50" si="1">C6/$F$1</f>
        <v>423083.84819064435</v>
      </c>
      <c r="F6" s="9">
        <f t="shared" ref="F6:F50" si="2">(B6-C6)/C6</f>
        <v>-1</v>
      </c>
      <c r="J6" s="16" t="s">
        <v>49</v>
      </c>
      <c r="K6" s="286">
        <f t="shared" ref="K6:K50" si="3">D6</f>
        <v>0</v>
      </c>
      <c r="L6" s="286">
        <f t="shared" ref="L6:L50" si="4">E6</f>
        <v>423083.84819064435</v>
      </c>
      <c r="M6" s="56">
        <f t="shared" ref="M6:M50" si="5">B6/$H$1</f>
        <v>0</v>
      </c>
      <c r="N6" s="10">
        <f t="shared" ref="N6:N50" si="6">C6/$H$1</f>
        <v>496831.42547849915</v>
      </c>
      <c r="O6" s="9">
        <f>F6</f>
        <v>-1</v>
      </c>
    </row>
    <row r="7" spans="1:15" ht="13.5" thickTop="1" thickBot="1">
      <c r="A7" s="16" t="s">
        <v>50</v>
      </c>
      <c r="B7" s="284"/>
      <c r="C7" s="284">
        <v>217898</v>
      </c>
      <c r="D7" s="54">
        <f t="shared" si="0"/>
        <v>0</v>
      </c>
      <c r="E7" s="8">
        <f t="shared" si="1"/>
        <v>42737.667941551437</v>
      </c>
      <c r="F7" s="9">
        <f t="shared" si="2"/>
        <v>-1</v>
      </c>
      <c r="J7" s="16" t="s">
        <v>50</v>
      </c>
      <c r="K7" s="286">
        <f t="shared" si="3"/>
        <v>0</v>
      </c>
      <c r="L7" s="286">
        <f t="shared" si="4"/>
        <v>42737.667941551437</v>
      </c>
      <c r="M7" s="56">
        <f t="shared" si="5"/>
        <v>0</v>
      </c>
      <c r="N7" s="10">
        <f t="shared" si="6"/>
        <v>50187.253840661491</v>
      </c>
      <c r="O7" s="9">
        <f t="shared" ref="O7:O50" si="7">F7</f>
        <v>-1</v>
      </c>
    </row>
    <row r="8" spans="1:15" ht="13.5" thickTop="1" thickBot="1">
      <c r="A8" s="16" t="s">
        <v>51</v>
      </c>
      <c r="B8" s="284"/>
      <c r="C8" s="284">
        <v>59840677</v>
      </c>
      <c r="D8" s="54">
        <f t="shared" si="0"/>
        <v>0</v>
      </c>
      <c r="E8" s="8">
        <f t="shared" si="1"/>
        <v>11736918.113170542</v>
      </c>
      <c r="F8" s="9">
        <f t="shared" si="2"/>
        <v>-1</v>
      </c>
      <c r="J8" s="16" t="s">
        <v>51</v>
      </c>
      <c r="K8" s="286">
        <f t="shared" si="3"/>
        <v>0</v>
      </c>
      <c r="L8" s="286">
        <f t="shared" si="4"/>
        <v>11736918.113170542</v>
      </c>
      <c r="M8" s="56">
        <f t="shared" si="5"/>
        <v>0</v>
      </c>
      <c r="N8" s="10">
        <f t="shared" si="6"/>
        <v>13782775.640877996</v>
      </c>
      <c r="O8" s="9">
        <f t="shared" si="7"/>
        <v>-1</v>
      </c>
    </row>
    <row r="9" spans="1:15" ht="13.5" thickTop="1" thickBot="1">
      <c r="A9" s="44" t="s">
        <v>52</v>
      </c>
      <c r="B9" s="369"/>
      <c r="C9" s="369">
        <v>62215668</v>
      </c>
      <c r="D9" s="5">
        <f t="shared" si="0"/>
        <v>0</v>
      </c>
      <c r="E9" s="5">
        <f t="shared" si="1"/>
        <v>12202739.629302736</v>
      </c>
      <c r="F9" s="6">
        <f t="shared" si="2"/>
        <v>-1</v>
      </c>
      <c r="J9" s="44" t="s">
        <v>52</v>
      </c>
      <c r="K9" s="5">
        <f t="shared" si="3"/>
        <v>0</v>
      </c>
      <c r="L9" s="5">
        <f t="shared" si="4"/>
        <v>12202739.629302736</v>
      </c>
      <c r="M9" s="7">
        <f t="shared" si="5"/>
        <v>0</v>
      </c>
      <c r="N9" s="7">
        <f t="shared" si="6"/>
        <v>14329794.320197158</v>
      </c>
      <c r="O9" s="6">
        <f t="shared" si="7"/>
        <v>-1</v>
      </c>
    </row>
    <row r="10" spans="1:15" ht="13.5" thickTop="1" thickBot="1">
      <c r="A10" s="16" t="s">
        <v>53</v>
      </c>
      <c r="B10" s="284"/>
      <c r="C10" s="284">
        <v>68</v>
      </c>
      <c r="D10" s="54">
        <f t="shared" si="0"/>
        <v>0</v>
      </c>
      <c r="E10" s="8">
        <f t="shared" si="1"/>
        <v>13.337256055702658</v>
      </c>
      <c r="F10" s="9">
        <f t="shared" si="2"/>
        <v>-1</v>
      </c>
      <c r="J10" s="16" t="s">
        <v>53</v>
      </c>
      <c r="K10" s="286">
        <f t="shared" si="3"/>
        <v>0</v>
      </c>
      <c r="L10" s="286">
        <f t="shared" si="4"/>
        <v>13.337256055702658</v>
      </c>
      <c r="M10" s="56">
        <f t="shared" si="5"/>
        <v>0</v>
      </c>
      <c r="N10" s="10">
        <f t="shared" si="6"/>
        <v>15.662067853605729</v>
      </c>
      <c r="O10" s="9">
        <f t="shared" si="7"/>
        <v>-1</v>
      </c>
    </row>
    <row r="11" spans="1:15" ht="13.5" thickTop="1" thickBot="1">
      <c r="A11" s="16" t="s">
        <v>54</v>
      </c>
      <c r="B11" s="284"/>
      <c r="C11" s="284">
        <v>15673021</v>
      </c>
      <c r="D11" s="54">
        <f t="shared" si="0"/>
        <v>0</v>
      </c>
      <c r="E11" s="8">
        <f t="shared" si="1"/>
        <v>3074045.5035794843</v>
      </c>
      <c r="F11" s="9">
        <f t="shared" si="2"/>
        <v>-1</v>
      </c>
      <c r="J11" s="16" t="s">
        <v>54</v>
      </c>
      <c r="K11" s="286">
        <f t="shared" si="3"/>
        <v>0</v>
      </c>
      <c r="L11" s="286">
        <f t="shared" si="4"/>
        <v>3074045.5035794843</v>
      </c>
      <c r="M11" s="56">
        <f t="shared" si="5"/>
        <v>0</v>
      </c>
      <c r="N11" s="10">
        <f t="shared" si="6"/>
        <v>3609881.1525439341</v>
      </c>
      <c r="O11" s="9">
        <f t="shared" si="7"/>
        <v>-1</v>
      </c>
    </row>
    <row r="12" spans="1:15" ht="13.5" thickTop="1" thickBot="1">
      <c r="A12" s="16" t="s">
        <v>55</v>
      </c>
      <c r="B12" s="284"/>
      <c r="C12" s="284">
        <v>0</v>
      </c>
      <c r="D12" s="54">
        <f t="shared" si="0"/>
        <v>0</v>
      </c>
      <c r="E12" s="8">
        <f t="shared" si="1"/>
        <v>0</v>
      </c>
      <c r="F12" s="11" t="s">
        <v>149</v>
      </c>
      <c r="J12" s="16" t="s">
        <v>55</v>
      </c>
      <c r="K12" s="286"/>
      <c r="L12" s="286">
        <f t="shared" si="4"/>
        <v>0</v>
      </c>
      <c r="M12" s="56">
        <f t="shared" si="5"/>
        <v>0</v>
      </c>
      <c r="N12" s="10">
        <f t="shared" si="6"/>
        <v>0</v>
      </c>
      <c r="O12" s="11" t="str">
        <f t="shared" si="7"/>
        <v>-</v>
      </c>
    </row>
    <row r="13" spans="1:15" ht="13.5" thickTop="1" thickBot="1">
      <c r="A13" s="16" t="s">
        <v>56</v>
      </c>
      <c r="B13" s="284"/>
      <c r="C13" s="284">
        <v>39413</v>
      </c>
      <c r="D13" s="54">
        <f t="shared" si="0"/>
        <v>0</v>
      </c>
      <c r="E13" s="8">
        <f t="shared" si="1"/>
        <v>7730.3128371089542</v>
      </c>
      <c r="F13" s="9">
        <f t="shared" si="2"/>
        <v>-1</v>
      </c>
      <c r="J13" s="16" t="s">
        <v>56</v>
      </c>
      <c r="K13" s="286">
        <f t="shared" si="3"/>
        <v>0</v>
      </c>
      <c r="L13" s="286">
        <f t="shared" si="4"/>
        <v>7730.3128371089542</v>
      </c>
      <c r="M13" s="56">
        <f t="shared" si="5"/>
        <v>0</v>
      </c>
      <c r="N13" s="10">
        <f t="shared" si="6"/>
        <v>9077.7805928553316</v>
      </c>
      <c r="O13" s="9">
        <f t="shared" si="7"/>
        <v>-1</v>
      </c>
    </row>
    <row r="14" spans="1:15" ht="13.5" thickTop="1" thickBot="1">
      <c r="A14" s="44" t="s">
        <v>57</v>
      </c>
      <c r="B14" s="369"/>
      <c r="C14" s="369">
        <v>15712502</v>
      </c>
      <c r="D14" s="5">
        <f t="shared" si="0"/>
        <v>0</v>
      </c>
      <c r="E14" s="5">
        <f t="shared" si="1"/>
        <v>3081789.1536726491</v>
      </c>
      <c r="F14" s="6">
        <f t="shared" si="2"/>
        <v>-1</v>
      </c>
      <c r="J14" s="44" t="s">
        <v>57</v>
      </c>
      <c r="K14" s="5">
        <f t="shared" si="3"/>
        <v>0</v>
      </c>
      <c r="L14" s="5">
        <f t="shared" si="4"/>
        <v>3081789.1536726491</v>
      </c>
      <c r="M14" s="7">
        <f t="shared" si="5"/>
        <v>0</v>
      </c>
      <c r="N14" s="7">
        <f t="shared" si="6"/>
        <v>3618974.595204643</v>
      </c>
      <c r="O14" s="6">
        <f t="shared" si="7"/>
        <v>-1</v>
      </c>
    </row>
    <row r="15" spans="1:15" ht="13.5" thickTop="1" thickBot="1">
      <c r="A15" s="44" t="s">
        <v>58</v>
      </c>
      <c r="B15" s="369"/>
      <c r="C15" s="369">
        <v>134712</v>
      </c>
      <c r="D15" s="5">
        <f t="shared" si="0"/>
        <v>0</v>
      </c>
      <c r="E15" s="5">
        <f t="shared" si="1"/>
        <v>26421.888790820831</v>
      </c>
      <c r="F15" s="6">
        <f t="shared" si="2"/>
        <v>-1</v>
      </c>
      <c r="J15" s="44" t="s">
        <v>58</v>
      </c>
      <c r="K15" s="5">
        <f t="shared" si="3"/>
        <v>0</v>
      </c>
      <c r="L15" s="5">
        <f t="shared" si="4"/>
        <v>26421.888790820831</v>
      </c>
      <c r="M15" s="7">
        <f t="shared" si="5"/>
        <v>0</v>
      </c>
      <c r="N15" s="7">
        <f t="shared" si="6"/>
        <v>31027.477716101985</v>
      </c>
      <c r="O15" s="6">
        <f t="shared" si="7"/>
        <v>-1</v>
      </c>
    </row>
    <row r="16" spans="1:15" ht="13.5" thickTop="1" thickBot="1">
      <c r="A16" s="15" t="s">
        <v>124</v>
      </c>
      <c r="B16" s="284"/>
      <c r="C16" s="284">
        <v>110393</v>
      </c>
      <c r="D16" s="54">
        <f t="shared" si="0"/>
        <v>0</v>
      </c>
      <c r="E16" s="8">
        <f t="shared" si="1"/>
        <v>21652.054525840937</v>
      </c>
      <c r="F16" s="9">
        <f t="shared" si="2"/>
        <v>-1</v>
      </c>
      <c r="J16" s="15" t="s">
        <v>124</v>
      </c>
      <c r="K16" s="286">
        <f t="shared" si="3"/>
        <v>0</v>
      </c>
      <c r="L16" s="286">
        <f t="shared" si="4"/>
        <v>21652.054525840937</v>
      </c>
      <c r="M16" s="56">
        <f t="shared" si="5"/>
        <v>0</v>
      </c>
      <c r="N16" s="10">
        <f t="shared" si="6"/>
        <v>25426.215537692606</v>
      </c>
      <c r="O16" s="9">
        <f t="shared" si="7"/>
        <v>-1</v>
      </c>
    </row>
    <row r="17" spans="1:15" ht="13.5" thickTop="1" thickBot="1">
      <c r="A17" s="15" t="s">
        <v>125</v>
      </c>
      <c r="B17" s="284"/>
      <c r="C17" s="284">
        <v>24319</v>
      </c>
      <c r="D17" s="54">
        <f t="shared" si="0"/>
        <v>0</v>
      </c>
      <c r="E17" s="8">
        <f t="shared" si="1"/>
        <v>4769.834264979896</v>
      </c>
      <c r="F17" s="9">
        <f t="shared" si="2"/>
        <v>-1</v>
      </c>
      <c r="J17" s="15" t="s">
        <v>125</v>
      </c>
      <c r="K17" s="286">
        <f t="shared" si="3"/>
        <v>0</v>
      </c>
      <c r="L17" s="286">
        <f t="shared" si="4"/>
        <v>4769.834264979896</v>
      </c>
      <c r="M17" s="56">
        <f t="shared" si="5"/>
        <v>0</v>
      </c>
      <c r="N17" s="10">
        <f t="shared" si="6"/>
        <v>5601.2621784093781</v>
      </c>
      <c r="O17" s="9">
        <f t="shared" si="7"/>
        <v>-1</v>
      </c>
    </row>
    <row r="18" spans="1:15" ht="13.5" thickTop="1" thickBot="1">
      <c r="A18" s="15" t="s">
        <v>126</v>
      </c>
      <c r="B18" s="284"/>
      <c r="C18" s="284">
        <v>3017576</v>
      </c>
      <c r="D18" s="54">
        <f t="shared" si="0"/>
        <v>0</v>
      </c>
      <c r="E18" s="8">
        <f t="shared" si="1"/>
        <v>591855.64381680894</v>
      </c>
      <c r="F18" s="9">
        <f t="shared" si="2"/>
        <v>-1</v>
      </c>
      <c r="J18" s="15" t="s">
        <v>126</v>
      </c>
      <c r="K18" s="286">
        <f t="shared" si="3"/>
        <v>0</v>
      </c>
      <c r="L18" s="286">
        <f t="shared" si="4"/>
        <v>591855.64381680894</v>
      </c>
      <c r="M18" s="56">
        <f t="shared" si="5"/>
        <v>0</v>
      </c>
      <c r="N18" s="10">
        <f t="shared" si="6"/>
        <v>695021.76566782594</v>
      </c>
      <c r="O18" s="9">
        <f t="shared" si="7"/>
        <v>-1</v>
      </c>
    </row>
    <row r="19" spans="1:15" ht="13.5" thickTop="1" thickBot="1">
      <c r="A19" s="44" t="s">
        <v>211</v>
      </c>
      <c r="B19" s="369"/>
      <c r="C19" s="369">
        <v>12805319</v>
      </c>
      <c r="D19" s="5">
        <f t="shared" si="0"/>
        <v>0</v>
      </c>
      <c r="E19" s="5">
        <f t="shared" si="1"/>
        <v>2511585.5643816809</v>
      </c>
      <c r="F19" s="6">
        <f t="shared" si="2"/>
        <v>-1</v>
      </c>
      <c r="J19" s="14" t="s">
        <v>211</v>
      </c>
      <c r="K19" s="286">
        <f t="shared" si="3"/>
        <v>0</v>
      </c>
      <c r="L19" s="286">
        <f t="shared" si="4"/>
        <v>2511585.5643816809</v>
      </c>
      <c r="M19" s="7">
        <f t="shared" si="5"/>
        <v>0</v>
      </c>
      <c r="N19" s="7">
        <f t="shared" si="6"/>
        <v>2949379.0450745099</v>
      </c>
      <c r="O19" s="6">
        <f t="shared" si="7"/>
        <v>-1</v>
      </c>
    </row>
    <row r="20" spans="1:15" ht="13.5" thickTop="1" thickBot="1">
      <c r="A20" s="14" t="s">
        <v>59</v>
      </c>
      <c r="B20" s="369"/>
      <c r="C20" s="369">
        <v>75045306</v>
      </c>
      <c r="D20" s="5">
        <f t="shared" si="0"/>
        <v>0</v>
      </c>
      <c r="E20" s="5">
        <f t="shared" si="1"/>
        <v>14719095.027949398</v>
      </c>
      <c r="F20" s="6">
        <f t="shared" si="2"/>
        <v>-1</v>
      </c>
      <c r="J20" s="14" t="s">
        <v>59</v>
      </c>
      <c r="K20" s="286">
        <f t="shared" si="3"/>
        <v>0</v>
      </c>
      <c r="L20" s="286">
        <f t="shared" si="4"/>
        <v>14719095.027949398</v>
      </c>
      <c r="M20" s="7">
        <f t="shared" si="5"/>
        <v>0</v>
      </c>
      <c r="N20" s="7">
        <f t="shared" si="6"/>
        <v>17284774.627450075</v>
      </c>
      <c r="O20" s="6">
        <f t="shared" si="7"/>
        <v>-1</v>
      </c>
    </row>
    <row r="21" spans="1:15" ht="13.5" thickTop="1" thickBot="1">
      <c r="A21" s="15" t="s">
        <v>127</v>
      </c>
      <c r="B21" s="284"/>
      <c r="C21" s="284">
        <v>29127411</v>
      </c>
      <c r="D21" s="54">
        <f t="shared" si="0"/>
        <v>0</v>
      </c>
      <c r="E21" s="8">
        <f t="shared" si="1"/>
        <v>5712937.3345101504</v>
      </c>
      <c r="F21" s="9">
        <f t="shared" si="2"/>
        <v>-1</v>
      </c>
      <c r="J21" s="15" t="s">
        <v>127</v>
      </c>
      <c r="K21" s="286">
        <f t="shared" si="3"/>
        <v>0</v>
      </c>
      <c r="L21" s="286">
        <f t="shared" si="4"/>
        <v>5712937.3345101504</v>
      </c>
      <c r="M21" s="56">
        <f t="shared" si="5"/>
        <v>0</v>
      </c>
      <c r="N21" s="10">
        <f t="shared" si="6"/>
        <v>6708757.1688509108</v>
      </c>
      <c r="O21" s="9">
        <f t="shared" si="7"/>
        <v>-1</v>
      </c>
    </row>
    <row r="22" spans="1:15" ht="13.5" thickTop="1" thickBot="1">
      <c r="A22" s="16" t="s">
        <v>60</v>
      </c>
      <c r="B22" s="284"/>
      <c r="C22" s="284">
        <v>34636</v>
      </c>
      <c r="D22" s="54">
        <f t="shared" si="0"/>
        <v>0</v>
      </c>
      <c r="E22" s="8">
        <f t="shared" si="1"/>
        <v>6793.3705991958423</v>
      </c>
      <c r="F22" s="9">
        <f t="shared" si="2"/>
        <v>-1</v>
      </c>
      <c r="J22" s="16" t="s">
        <v>60</v>
      </c>
      <c r="K22" s="286">
        <f t="shared" si="3"/>
        <v>0</v>
      </c>
      <c r="L22" s="286">
        <f t="shared" si="4"/>
        <v>6793.3705991958423</v>
      </c>
      <c r="M22" s="56">
        <f t="shared" si="5"/>
        <v>0</v>
      </c>
      <c r="N22" s="10">
        <f t="shared" si="6"/>
        <v>7977.52032613953</v>
      </c>
      <c r="O22" s="9">
        <f t="shared" si="7"/>
        <v>-1</v>
      </c>
    </row>
    <row r="23" spans="1:15" ht="13.5" thickTop="1" thickBot="1">
      <c r="A23" s="44" t="s">
        <v>61</v>
      </c>
      <c r="B23" s="369"/>
      <c r="C23" s="369">
        <v>0</v>
      </c>
      <c r="D23" s="5">
        <f t="shared" si="0"/>
        <v>0</v>
      </c>
      <c r="E23" s="5">
        <f t="shared" si="1"/>
        <v>0</v>
      </c>
      <c r="F23" s="6" t="s">
        <v>149</v>
      </c>
      <c r="J23" s="44" t="s">
        <v>61</v>
      </c>
      <c r="K23" s="5">
        <f t="shared" si="3"/>
        <v>0</v>
      </c>
      <c r="L23" s="5">
        <f t="shared" si="4"/>
        <v>0</v>
      </c>
      <c r="M23" s="7">
        <f t="shared" si="5"/>
        <v>0</v>
      </c>
      <c r="N23" s="7">
        <f t="shared" si="6"/>
        <v>0</v>
      </c>
      <c r="O23" s="6" t="str">
        <f t="shared" si="7"/>
        <v>-</v>
      </c>
    </row>
    <row r="24" spans="1:15" ht="13.5" thickTop="1" thickBot="1">
      <c r="A24" s="44" t="s">
        <v>62</v>
      </c>
      <c r="B24" s="369"/>
      <c r="C24" s="369">
        <v>0</v>
      </c>
      <c r="D24" s="5">
        <f t="shared" si="0"/>
        <v>0</v>
      </c>
      <c r="E24" s="5">
        <f t="shared" si="1"/>
        <v>0</v>
      </c>
      <c r="F24" s="6" t="s">
        <v>149</v>
      </c>
      <c r="J24" s="44" t="s">
        <v>62</v>
      </c>
      <c r="K24" s="5">
        <f t="shared" si="3"/>
        <v>0</v>
      </c>
      <c r="L24" s="5">
        <f t="shared" si="4"/>
        <v>0</v>
      </c>
      <c r="M24" s="7">
        <f t="shared" si="5"/>
        <v>0</v>
      </c>
      <c r="N24" s="7">
        <f t="shared" si="6"/>
        <v>0</v>
      </c>
      <c r="O24" s="6" t="str">
        <f t="shared" si="7"/>
        <v>-</v>
      </c>
    </row>
    <row r="25" spans="1:15" ht="13.5" thickTop="1" thickBot="1">
      <c r="A25" s="15" t="s">
        <v>124</v>
      </c>
      <c r="B25" s="284"/>
      <c r="C25" s="284">
        <v>0</v>
      </c>
      <c r="D25" s="54">
        <f t="shared" si="0"/>
        <v>0</v>
      </c>
      <c r="E25" s="8">
        <f t="shared" si="1"/>
        <v>0</v>
      </c>
      <c r="F25" s="9" t="s">
        <v>149</v>
      </c>
      <c r="J25" s="15" t="s">
        <v>124</v>
      </c>
      <c r="K25" s="286">
        <f t="shared" si="3"/>
        <v>0</v>
      </c>
      <c r="L25" s="286">
        <f t="shared" si="4"/>
        <v>0</v>
      </c>
      <c r="M25" s="56">
        <f t="shared" si="5"/>
        <v>0</v>
      </c>
      <c r="N25" s="10">
        <f t="shared" si="6"/>
        <v>0</v>
      </c>
      <c r="O25" s="9" t="str">
        <f t="shared" si="7"/>
        <v>-</v>
      </c>
    </row>
    <row r="26" spans="1:15" ht="13.5" thickTop="1" thickBot="1">
      <c r="A26" s="15" t="s">
        <v>125</v>
      </c>
      <c r="B26" s="284"/>
      <c r="C26" s="284">
        <v>0</v>
      </c>
      <c r="D26" s="54">
        <f t="shared" si="0"/>
        <v>0</v>
      </c>
      <c r="E26" s="8">
        <f t="shared" si="1"/>
        <v>0</v>
      </c>
      <c r="F26" s="9" t="s">
        <v>149</v>
      </c>
      <c r="J26" s="15" t="s">
        <v>125</v>
      </c>
      <c r="K26" s="286">
        <f t="shared" si="3"/>
        <v>0</v>
      </c>
      <c r="L26" s="286">
        <f t="shared" si="4"/>
        <v>0</v>
      </c>
      <c r="M26" s="56">
        <f t="shared" si="5"/>
        <v>0</v>
      </c>
      <c r="N26" s="10">
        <f t="shared" si="6"/>
        <v>0</v>
      </c>
      <c r="O26" s="9" t="str">
        <f t="shared" si="7"/>
        <v>-</v>
      </c>
    </row>
    <row r="27" spans="1:15" ht="13.5" thickTop="1" thickBot="1">
      <c r="A27" s="44" t="s">
        <v>63</v>
      </c>
      <c r="B27" s="369"/>
      <c r="C27" s="369">
        <v>0</v>
      </c>
      <c r="D27" s="5">
        <f t="shared" si="0"/>
        <v>0</v>
      </c>
      <c r="E27" s="5">
        <f t="shared" si="1"/>
        <v>0</v>
      </c>
      <c r="F27" s="6" t="s">
        <v>149</v>
      </c>
      <c r="J27" s="44" t="s">
        <v>63</v>
      </c>
      <c r="K27" s="5">
        <f t="shared" si="3"/>
        <v>0</v>
      </c>
      <c r="L27" s="5">
        <f t="shared" si="4"/>
        <v>0</v>
      </c>
      <c r="M27" s="7">
        <f t="shared" si="5"/>
        <v>0</v>
      </c>
      <c r="N27" s="7">
        <f t="shared" si="6"/>
        <v>0</v>
      </c>
      <c r="O27" s="6" t="str">
        <f t="shared" si="7"/>
        <v>-</v>
      </c>
    </row>
    <row r="28" spans="1:15" ht="13.5" thickTop="1" thickBot="1">
      <c r="A28" s="15" t="s">
        <v>124</v>
      </c>
      <c r="B28" s="284"/>
      <c r="C28" s="284">
        <v>0</v>
      </c>
      <c r="D28" s="54">
        <f t="shared" si="0"/>
        <v>0</v>
      </c>
      <c r="E28" s="8">
        <f t="shared" si="1"/>
        <v>0</v>
      </c>
      <c r="F28" s="9" t="s">
        <v>149</v>
      </c>
      <c r="J28" s="15" t="s">
        <v>124</v>
      </c>
      <c r="K28" s="286">
        <f t="shared" si="3"/>
        <v>0</v>
      </c>
      <c r="L28" s="286">
        <f t="shared" si="4"/>
        <v>0</v>
      </c>
      <c r="M28" s="56">
        <f t="shared" si="5"/>
        <v>0</v>
      </c>
      <c r="N28" s="10">
        <f t="shared" si="6"/>
        <v>0</v>
      </c>
      <c r="O28" s="9" t="str">
        <f t="shared" si="7"/>
        <v>-</v>
      </c>
    </row>
    <row r="29" spans="1:15" ht="13.5" thickTop="1" thickBot="1">
      <c r="A29" s="15" t="s">
        <v>125</v>
      </c>
      <c r="B29" s="284"/>
      <c r="C29" s="284">
        <v>0</v>
      </c>
      <c r="D29" s="54">
        <f t="shared" si="0"/>
        <v>0</v>
      </c>
      <c r="E29" s="8">
        <f t="shared" si="1"/>
        <v>0</v>
      </c>
      <c r="F29" s="9" t="s">
        <v>149</v>
      </c>
      <c r="J29" s="15" t="s">
        <v>125</v>
      </c>
      <c r="K29" s="286">
        <f t="shared" si="3"/>
        <v>0</v>
      </c>
      <c r="L29" s="286">
        <f t="shared" si="4"/>
        <v>0</v>
      </c>
      <c r="M29" s="56">
        <f t="shared" si="5"/>
        <v>0</v>
      </c>
      <c r="N29" s="10">
        <f t="shared" si="6"/>
        <v>0</v>
      </c>
      <c r="O29" s="9" t="str">
        <f t="shared" si="7"/>
        <v>-</v>
      </c>
    </row>
    <row r="30" spans="1:15" ht="13.5" thickTop="1" thickBot="1">
      <c r="A30" s="44" t="s">
        <v>128</v>
      </c>
      <c r="B30" s="369"/>
      <c r="C30" s="369">
        <v>0</v>
      </c>
      <c r="D30" s="5">
        <f t="shared" si="0"/>
        <v>0</v>
      </c>
      <c r="E30" s="5">
        <f t="shared" si="1"/>
        <v>0</v>
      </c>
      <c r="F30" s="6" t="s">
        <v>149</v>
      </c>
      <c r="J30" s="44" t="s">
        <v>128</v>
      </c>
      <c r="K30" s="5">
        <f t="shared" si="3"/>
        <v>0</v>
      </c>
      <c r="L30" s="5">
        <f t="shared" si="4"/>
        <v>0</v>
      </c>
      <c r="M30" s="7">
        <f t="shared" si="5"/>
        <v>0</v>
      </c>
      <c r="N30" s="7">
        <f t="shared" si="6"/>
        <v>0</v>
      </c>
      <c r="O30" s="6" t="str">
        <f t="shared" si="7"/>
        <v>-</v>
      </c>
    </row>
    <row r="31" spans="1:15" ht="13.5" thickTop="1" thickBot="1">
      <c r="A31" s="15" t="s">
        <v>124</v>
      </c>
      <c r="B31" s="284"/>
      <c r="C31" s="284">
        <v>0</v>
      </c>
      <c r="D31" s="54">
        <f t="shared" si="0"/>
        <v>0</v>
      </c>
      <c r="E31" s="8">
        <f t="shared" si="1"/>
        <v>0</v>
      </c>
      <c r="F31" s="9" t="s">
        <v>149</v>
      </c>
      <c r="J31" s="15" t="s">
        <v>124</v>
      </c>
      <c r="K31" s="286">
        <f t="shared" si="3"/>
        <v>0</v>
      </c>
      <c r="L31" s="286">
        <f t="shared" si="4"/>
        <v>0</v>
      </c>
      <c r="M31" s="56">
        <f t="shared" si="5"/>
        <v>0</v>
      </c>
      <c r="N31" s="10">
        <f t="shared" si="6"/>
        <v>0</v>
      </c>
      <c r="O31" s="9" t="str">
        <f t="shared" si="7"/>
        <v>-</v>
      </c>
    </row>
    <row r="32" spans="1:15" ht="13.5" thickTop="1" thickBot="1">
      <c r="A32" s="15" t="s">
        <v>125</v>
      </c>
      <c r="B32" s="284"/>
      <c r="C32" s="284">
        <v>0</v>
      </c>
      <c r="D32" s="54">
        <f t="shared" si="0"/>
        <v>0</v>
      </c>
      <c r="E32" s="8">
        <f t="shared" si="1"/>
        <v>0</v>
      </c>
      <c r="F32" s="9" t="s">
        <v>149</v>
      </c>
      <c r="J32" s="15" t="s">
        <v>125</v>
      </c>
      <c r="K32" s="286">
        <f t="shared" si="3"/>
        <v>0</v>
      </c>
      <c r="L32" s="286">
        <f t="shared" si="4"/>
        <v>0</v>
      </c>
      <c r="M32" s="56">
        <f t="shared" si="5"/>
        <v>0</v>
      </c>
      <c r="N32" s="10">
        <f t="shared" si="6"/>
        <v>0</v>
      </c>
      <c r="O32" s="9" t="str">
        <f t="shared" si="7"/>
        <v>-</v>
      </c>
    </row>
    <row r="33" spans="1:15" ht="13.5" thickTop="1" thickBot="1">
      <c r="A33" s="16" t="s">
        <v>64</v>
      </c>
      <c r="B33" s="284"/>
      <c r="C33" s="284">
        <v>0</v>
      </c>
      <c r="D33" s="54">
        <f t="shared" si="0"/>
        <v>0</v>
      </c>
      <c r="E33" s="8">
        <f t="shared" si="1"/>
        <v>0</v>
      </c>
      <c r="F33" s="9" t="s">
        <v>149</v>
      </c>
      <c r="J33" s="16" t="s">
        <v>64</v>
      </c>
      <c r="K33" s="286">
        <f t="shared" si="3"/>
        <v>0</v>
      </c>
      <c r="L33" s="286">
        <f t="shared" si="4"/>
        <v>0</v>
      </c>
      <c r="M33" s="56">
        <f t="shared" si="5"/>
        <v>0</v>
      </c>
      <c r="N33" s="10">
        <f t="shared" si="6"/>
        <v>0</v>
      </c>
      <c r="O33" s="9" t="str">
        <f t="shared" si="7"/>
        <v>-</v>
      </c>
    </row>
    <row r="34" spans="1:15" ht="13.5" thickTop="1" thickBot="1">
      <c r="A34" s="44" t="s">
        <v>5</v>
      </c>
      <c r="B34" s="369"/>
      <c r="C34" s="369">
        <v>32018846</v>
      </c>
      <c r="D34" s="5">
        <f t="shared" si="0"/>
        <v>0</v>
      </c>
      <c r="E34" s="5">
        <f t="shared" si="1"/>
        <v>6280052.1722075129</v>
      </c>
      <c r="F34" s="6">
        <f t="shared" si="2"/>
        <v>-1</v>
      </c>
      <c r="J34" s="44" t="s">
        <v>5</v>
      </c>
      <c r="K34" s="5">
        <f t="shared" si="3"/>
        <v>0</v>
      </c>
      <c r="L34" s="5">
        <f t="shared" si="4"/>
        <v>6280052.1722075129</v>
      </c>
      <c r="M34" s="7">
        <f t="shared" si="5"/>
        <v>0</v>
      </c>
      <c r="N34" s="7">
        <f t="shared" si="6"/>
        <v>7374725.5683257701</v>
      </c>
      <c r="O34" s="6">
        <f t="shared" si="7"/>
        <v>-1</v>
      </c>
    </row>
    <row r="35" spans="1:15" ht="13.5" thickTop="1" thickBot="1">
      <c r="A35" s="16" t="s">
        <v>65</v>
      </c>
      <c r="B35" s="284"/>
      <c r="C35" s="284">
        <v>31818845</v>
      </c>
      <c r="D35" s="54">
        <f t="shared" si="0"/>
        <v>0</v>
      </c>
      <c r="E35" s="8">
        <f t="shared" si="1"/>
        <v>6240824.7523781508</v>
      </c>
      <c r="F35" s="9">
        <f t="shared" si="2"/>
        <v>-1</v>
      </c>
      <c r="J35" s="16" t="s">
        <v>65</v>
      </c>
      <c r="K35" s="286">
        <f t="shared" si="3"/>
        <v>0</v>
      </c>
      <c r="L35" s="286">
        <f t="shared" si="4"/>
        <v>6240824.7523781508</v>
      </c>
      <c r="M35" s="56">
        <f t="shared" si="5"/>
        <v>0</v>
      </c>
      <c r="N35" s="10">
        <f t="shared" si="6"/>
        <v>7328660.4325494617</v>
      </c>
      <c r="O35" s="9">
        <f t="shared" si="7"/>
        <v>-1</v>
      </c>
    </row>
    <row r="36" spans="1:15" ht="13.5" thickTop="1" thickBot="1">
      <c r="A36" s="16" t="s">
        <v>66</v>
      </c>
      <c r="B36" s="284"/>
      <c r="C36" s="284">
        <v>0</v>
      </c>
      <c r="D36" s="54">
        <f t="shared" si="0"/>
        <v>0</v>
      </c>
      <c r="E36" s="8">
        <f t="shared" si="1"/>
        <v>0</v>
      </c>
      <c r="F36" s="9" t="s">
        <v>149</v>
      </c>
      <c r="J36" s="16" t="s">
        <v>66</v>
      </c>
      <c r="K36" s="286">
        <f t="shared" si="3"/>
        <v>0</v>
      </c>
      <c r="L36" s="286">
        <f t="shared" si="4"/>
        <v>0</v>
      </c>
      <c r="M36" s="56">
        <f t="shared" si="5"/>
        <v>0</v>
      </c>
      <c r="N36" s="10">
        <f t="shared" si="6"/>
        <v>0</v>
      </c>
      <c r="O36" s="9" t="str">
        <f t="shared" si="7"/>
        <v>-</v>
      </c>
    </row>
    <row r="37" spans="1:15" ht="13.5" thickTop="1" thickBot="1">
      <c r="A37" s="16" t="s">
        <v>67</v>
      </c>
      <c r="B37" s="284"/>
      <c r="C37" s="284">
        <v>0</v>
      </c>
      <c r="D37" s="54">
        <f t="shared" si="0"/>
        <v>0</v>
      </c>
      <c r="E37" s="8">
        <f t="shared" si="1"/>
        <v>0</v>
      </c>
      <c r="F37" s="9" t="s">
        <v>149</v>
      </c>
      <c r="J37" s="16" t="s">
        <v>67</v>
      </c>
      <c r="K37" s="286">
        <f t="shared" si="3"/>
        <v>0</v>
      </c>
      <c r="L37" s="286">
        <f t="shared" si="4"/>
        <v>0</v>
      </c>
      <c r="M37" s="56">
        <f t="shared" si="5"/>
        <v>0</v>
      </c>
      <c r="N37" s="10">
        <f t="shared" si="6"/>
        <v>0</v>
      </c>
      <c r="O37" s="9" t="str">
        <f t="shared" si="7"/>
        <v>-</v>
      </c>
    </row>
    <row r="38" spans="1:15" ht="13.5" thickTop="1" thickBot="1">
      <c r="A38" s="15" t="s">
        <v>129</v>
      </c>
      <c r="B38" s="284"/>
      <c r="C38" s="284">
        <v>0</v>
      </c>
      <c r="D38" s="54">
        <f t="shared" si="0"/>
        <v>0</v>
      </c>
      <c r="E38" s="8">
        <f t="shared" si="1"/>
        <v>0</v>
      </c>
      <c r="F38" s="9" t="s">
        <v>149</v>
      </c>
      <c r="J38" s="15" t="s">
        <v>129</v>
      </c>
      <c r="K38" s="286">
        <f t="shared" si="3"/>
        <v>0</v>
      </c>
      <c r="L38" s="286">
        <f t="shared" si="4"/>
        <v>0</v>
      </c>
      <c r="M38" s="56">
        <f t="shared" si="5"/>
        <v>0</v>
      </c>
      <c r="N38" s="10">
        <f t="shared" si="6"/>
        <v>0</v>
      </c>
      <c r="O38" s="9" t="str">
        <f t="shared" si="7"/>
        <v>-</v>
      </c>
    </row>
    <row r="39" spans="1:15" ht="13.5" thickTop="1" thickBot="1">
      <c r="A39" s="15" t="s">
        <v>130</v>
      </c>
      <c r="B39" s="284"/>
      <c r="C39" s="284">
        <v>200001</v>
      </c>
      <c r="D39" s="54">
        <f t="shared" si="0"/>
        <v>0</v>
      </c>
      <c r="E39" s="8">
        <f t="shared" si="1"/>
        <v>39227.419829361577</v>
      </c>
      <c r="F39" s="9">
        <f t="shared" si="2"/>
        <v>-1</v>
      </c>
      <c r="J39" s="15" t="s">
        <v>130</v>
      </c>
      <c r="K39" s="286">
        <f t="shared" si="3"/>
        <v>0</v>
      </c>
      <c r="L39" s="286">
        <f t="shared" si="4"/>
        <v>39227.419829361577</v>
      </c>
      <c r="M39" s="56">
        <f t="shared" si="5"/>
        <v>0</v>
      </c>
      <c r="N39" s="10">
        <f t="shared" si="6"/>
        <v>46065.135776308816</v>
      </c>
      <c r="O39" s="9">
        <f t="shared" si="7"/>
        <v>-1</v>
      </c>
    </row>
    <row r="40" spans="1:15" ht="13.5" thickTop="1" thickBot="1">
      <c r="A40" s="15" t="s">
        <v>68</v>
      </c>
      <c r="B40" s="284"/>
      <c r="C40" s="284">
        <v>734004</v>
      </c>
      <c r="D40" s="54">
        <f t="shared" si="0"/>
        <v>0</v>
      </c>
      <c r="E40" s="8">
        <f t="shared" si="1"/>
        <v>143964.6954986761</v>
      </c>
      <c r="F40" s="9">
        <f t="shared" si="2"/>
        <v>-1</v>
      </c>
      <c r="J40" s="15" t="s">
        <v>68</v>
      </c>
      <c r="K40" s="286">
        <f t="shared" si="3"/>
        <v>0</v>
      </c>
      <c r="L40" s="286">
        <f t="shared" si="4"/>
        <v>143964.6954986761</v>
      </c>
      <c r="M40" s="56">
        <f t="shared" si="5"/>
        <v>0</v>
      </c>
      <c r="N40" s="10">
        <f t="shared" si="6"/>
        <v>169059.12430614734</v>
      </c>
      <c r="O40" s="9">
        <f t="shared" si="7"/>
        <v>-1</v>
      </c>
    </row>
    <row r="41" spans="1:15" ht="13.5" thickTop="1" thickBot="1">
      <c r="A41" s="15" t="s">
        <v>69</v>
      </c>
      <c r="B41" s="284"/>
      <c r="C41" s="284">
        <v>60914</v>
      </c>
      <c r="D41" s="54">
        <f t="shared" si="0"/>
        <v>0</v>
      </c>
      <c r="E41" s="8">
        <f t="shared" si="1"/>
        <v>11947.435520251056</v>
      </c>
      <c r="F41" s="9">
        <f t="shared" si="2"/>
        <v>-1</v>
      </c>
      <c r="J41" s="15" t="s">
        <v>69</v>
      </c>
      <c r="K41" s="286">
        <f t="shared" si="3"/>
        <v>0</v>
      </c>
      <c r="L41" s="286">
        <f t="shared" si="4"/>
        <v>11947.435520251056</v>
      </c>
      <c r="M41" s="56">
        <f t="shared" si="5"/>
        <v>0</v>
      </c>
      <c r="N41" s="10">
        <f t="shared" si="6"/>
        <v>14029.988253449108</v>
      </c>
      <c r="O41" s="9">
        <f t="shared" si="7"/>
        <v>-1</v>
      </c>
    </row>
    <row r="42" spans="1:15" ht="13.5" thickTop="1" thickBot="1">
      <c r="A42" s="15" t="s">
        <v>70</v>
      </c>
      <c r="B42" s="284"/>
      <c r="C42" s="284">
        <v>714382</v>
      </c>
      <c r="D42" s="54">
        <f t="shared" si="0"/>
        <v>0</v>
      </c>
      <c r="E42" s="8">
        <f t="shared" si="1"/>
        <v>140116.11258213202</v>
      </c>
      <c r="F42" s="9">
        <f t="shared" si="2"/>
        <v>-1</v>
      </c>
      <c r="J42" s="15" t="s">
        <v>70</v>
      </c>
      <c r="K42" s="286">
        <f t="shared" si="3"/>
        <v>0</v>
      </c>
      <c r="L42" s="286">
        <f t="shared" si="4"/>
        <v>140116.11258213202</v>
      </c>
      <c r="M42" s="56">
        <f t="shared" si="5"/>
        <v>0</v>
      </c>
      <c r="N42" s="10">
        <f t="shared" si="6"/>
        <v>164539.69643227305</v>
      </c>
      <c r="O42" s="9">
        <f t="shared" si="7"/>
        <v>-1</v>
      </c>
    </row>
    <row r="43" spans="1:15" ht="13.5" thickTop="1" thickBot="1">
      <c r="A43" s="16" t="s">
        <v>71</v>
      </c>
      <c r="B43" s="284"/>
      <c r="C43" s="284">
        <v>0</v>
      </c>
      <c r="D43" s="54">
        <f t="shared" si="0"/>
        <v>0</v>
      </c>
      <c r="E43" s="8">
        <f t="shared" si="1"/>
        <v>0</v>
      </c>
      <c r="F43" s="9" t="e">
        <f t="shared" si="2"/>
        <v>#DIV/0!</v>
      </c>
      <c r="J43" s="15" t="s">
        <v>71</v>
      </c>
      <c r="K43" s="286">
        <f t="shared" si="3"/>
        <v>0</v>
      </c>
      <c r="L43" s="286">
        <f t="shared" si="4"/>
        <v>0</v>
      </c>
      <c r="M43" s="56">
        <f t="shared" si="5"/>
        <v>0</v>
      </c>
      <c r="N43" s="10">
        <f t="shared" si="6"/>
        <v>0</v>
      </c>
      <c r="O43" s="9" t="e">
        <f t="shared" si="7"/>
        <v>#DIV/0!</v>
      </c>
    </row>
    <row r="44" spans="1:15" ht="13.5" thickTop="1" thickBot="1">
      <c r="A44" s="15" t="s">
        <v>131</v>
      </c>
      <c r="B44" s="284"/>
      <c r="C44" s="284">
        <v>0</v>
      </c>
      <c r="D44" s="54">
        <f t="shared" si="0"/>
        <v>0</v>
      </c>
      <c r="E44" s="8">
        <f t="shared" si="1"/>
        <v>0</v>
      </c>
      <c r="F44" s="9" t="s">
        <v>149</v>
      </c>
      <c r="J44" s="15" t="s">
        <v>131</v>
      </c>
      <c r="K44" s="286">
        <f t="shared" si="3"/>
        <v>0</v>
      </c>
      <c r="L44" s="286">
        <f t="shared" si="4"/>
        <v>0</v>
      </c>
      <c r="M44" s="56">
        <f t="shared" si="5"/>
        <v>0</v>
      </c>
      <c r="N44" s="10">
        <f t="shared" si="6"/>
        <v>0</v>
      </c>
      <c r="O44" s="9" t="str">
        <f t="shared" si="7"/>
        <v>-</v>
      </c>
    </row>
    <row r="45" spans="1:15" ht="13.5" thickTop="1" thickBot="1">
      <c r="A45" s="15" t="s">
        <v>132</v>
      </c>
      <c r="B45" s="284"/>
      <c r="C45" s="284">
        <v>-200001</v>
      </c>
      <c r="D45" s="54">
        <f t="shared" si="0"/>
        <v>0</v>
      </c>
      <c r="E45" s="8">
        <f t="shared" si="1"/>
        <v>-39227.419829361577</v>
      </c>
      <c r="F45" s="9" t="s">
        <v>149</v>
      </c>
      <c r="J45" s="15" t="s">
        <v>132</v>
      </c>
      <c r="K45" s="286">
        <f t="shared" si="3"/>
        <v>0</v>
      </c>
      <c r="L45" s="286">
        <f t="shared" si="4"/>
        <v>-39227.419829361577</v>
      </c>
      <c r="M45" s="56">
        <f t="shared" si="5"/>
        <v>0</v>
      </c>
      <c r="N45" s="10">
        <f t="shared" si="6"/>
        <v>-46065.135776308816</v>
      </c>
      <c r="O45" s="9" t="str">
        <f t="shared" si="7"/>
        <v>-</v>
      </c>
    </row>
    <row r="46" spans="1:15" ht="13.5" thickTop="1" thickBot="1">
      <c r="A46" s="15" t="s">
        <v>133</v>
      </c>
      <c r="B46" s="284"/>
      <c r="C46" s="284">
        <v>7517848</v>
      </c>
      <c r="D46" s="54">
        <f t="shared" si="0"/>
        <v>0</v>
      </c>
      <c r="E46" s="8">
        <f t="shared" si="1"/>
        <v>1474521.5259390017</v>
      </c>
      <c r="F46" s="9">
        <f t="shared" si="2"/>
        <v>-1</v>
      </c>
      <c r="J46" s="15" t="s">
        <v>133</v>
      </c>
      <c r="K46" s="286">
        <f t="shared" si="3"/>
        <v>0</v>
      </c>
      <c r="L46" s="286">
        <f t="shared" si="4"/>
        <v>1474521.5259390017</v>
      </c>
      <c r="M46" s="56">
        <f t="shared" si="5"/>
        <v>0</v>
      </c>
      <c r="N46" s="10">
        <f t="shared" si="6"/>
        <v>1731544.7866043253</v>
      </c>
      <c r="O46" s="9">
        <f t="shared" si="7"/>
        <v>-1</v>
      </c>
    </row>
    <row r="47" spans="1:15" ht="13.5" thickTop="1" thickBot="1">
      <c r="A47" s="15" t="s">
        <v>134</v>
      </c>
      <c r="B47" s="284"/>
      <c r="C47" s="284">
        <v>5305932</v>
      </c>
      <c r="D47" s="54">
        <f t="shared" si="0"/>
        <v>0</v>
      </c>
      <c r="E47" s="8">
        <f t="shared" si="1"/>
        <v>1040684.9073256841</v>
      </c>
      <c r="F47" s="9">
        <f t="shared" si="2"/>
        <v>-1</v>
      </c>
      <c r="J47" s="15" t="s">
        <v>134</v>
      </c>
      <c r="K47" s="286">
        <f t="shared" si="3"/>
        <v>0</v>
      </c>
      <c r="L47" s="286">
        <f t="shared" si="4"/>
        <v>1040684.9073256841</v>
      </c>
      <c r="M47" s="56">
        <f t="shared" si="5"/>
        <v>0</v>
      </c>
      <c r="N47" s="10">
        <f t="shared" si="6"/>
        <v>1222086.2795679111</v>
      </c>
      <c r="O47" s="9">
        <f t="shared" si="7"/>
        <v>-1</v>
      </c>
    </row>
    <row r="48" spans="1:15" ht="13.5" thickTop="1" thickBot="1">
      <c r="A48" s="16" t="s">
        <v>72</v>
      </c>
      <c r="B48" s="284"/>
      <c r="C48" s="284">
        <v>-268666</v>
      </c>
      <c r="D48" s="54">
        <f t="shared" si="0"/>
        <v>0</v>
      </c>
      <c r="E48" s="8">
        <f t="shared" si="1"/>
        <v>-52695.106403844271</v>
      </c>
      <c r="F48" s="9">
        <f t="shared" si="2"/>
        <v>-1</v>
      </c>
      <c r="J48" s="16" t="s">
        <v>72</v>
      </c>
      <c r="K48" s="286">
        <f t="shared" si="3"/>
        <v>0</v>
      </c>
      <c r="L48" s="286">
        <f t="shared" si="4"/>
        <v>-52695.106403844271</v>
      </c>
      <c r="M48" s="56">
        <f t="shared" si="5"/>
        <v>0</v>
      </c>
      <c r="N48" s="10">
        <f t="shared" si="6"/>
        <v>-61880.369440541719</v>
      </c>
      <c r="O48" s="9">
        <f t="shared" si="7"/>
        <v>-1</v>
      </c>
    </row>
    <row r="49" spans="1:15" ht="13.5" thickTop="1" thickBot="1">
      <c r="A49" s="16" t="s">
        <v>73</v>
      </c>
      <c r="B49" s="284"/>
      <c r="C49" s="284">
        <v>0</v>
      </c>
      <c r="D49" s="54">
        <f t="shared" si="0"/>
        <v>0</v>
      </c>
      <c r="E49" s="8">
        <f t="shared" si="1"/>
        <v>0</v>
      </c>
      <c r="F49" s="9" t="s">
        <v>149</v>
      </c>
      <c r="J49" s="16" t="s">
        <v>73</v>
      </c>
      <c r="K49" s="286">
        <f t="shared" si="3"/>
        <v>0</v>
      </c>
      <c r="L49" s="286">
        <f t="shared" si="4"/>
        <v>0</v>
      </c>
      <c r="M49" s="56">
        <f t="shared" si="5"/>
        <v>0</v>
      </c>
      <c r="N49" s="10">
        <f t="shared" si="6"/>
        <v>0</v>
      </c>
      <c r="O49" s="9" t="str">
        <f t="shared" si="7"/>
        <v>-</v>
      </c>
    </row>
    <row r="50" spans="1:15" ht="13.5" thickTop="1" thickBot="1">
      <c r="A50" s="44" t="s">
        <v>74</v>
      </c>
      <c r="B50" s="369"/>
      <c r="C50" s="369">
        <v>45883259</v>
      </c>
      <c r="D50" s="5">
        <f t="shared" si="0"/>
        <v>0</v>
      </c>
      <c r="E50" s="5">
        <f t="shared" si="1"/>
        <v>8999364.3228400517</v>
      </c>
      <c r="F50" s="6">
        <f t="shared" si="2"/>
        <v>-1</v>
      </c>
      <c r="J50" s="44" t="s">
        <v>74</v>
      </c>
      <c r="K50" s="5">
        <f t="shared" si="3"/>
        <v>0</v>
      </c>
      <c r="L50" s="5">
        <f t="shared" si="4"/>
        <v>8999364.3228400517</v>
      </c>
      <c r="M50" s="7">
        <f t="shared" si="5"/>
        <v>0</v>
      </c>
      <c r="N50" s="7">
        <f t="shared" si="6"/>
        <v>10568039.938273026</v>
      </c>
      <c r="O50" s="6">
        <f t="shared" si="7"/>
        <v>-1</v>
      </c>
    </row>
    <row r="51" spans="1:15" ht="12.75" thickTop="1"/>
  </sheetData>
  <mergeCells count="3">
    <mergeCell ref="A3:F3"/>
    <mergeCell ref="J3:O3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806B-A84D-4A56-A918-C88883745624}">
  <sheetPr codeName="Sheet12">
    <tabColor rgb="FF015422"/>
    <pageSetUpPr fitToPage="1"/>
  </sheetPr>
  <dimension ref="A1:N40"/>
  <sheetViews>
    <sheetView zoomScale="70" zoomScaleNormal="70" workbookViewId="0">
      <selection activeCell="B86" sqref="B86:C86"/>
    </sheetView>
  </sheetViews>
  <sheetFormatPr defaultColWidth="8" defaultRowHeight="15" outlineLevelCol="1"/>
  <cols>
    <col min="1" max="1" width="55.85546875" style="131" customWidth="1"/>
    <col min="2" max="2" width="18.28515625" style="143" bestFit="1" customWidth="1" outlineLevel="1"/>
    <col min="3" max="3" width="18.5703125" style="143" bestFit="1" customWidth="1" outlineLevel="1"/>
    <col min="4" max="4" width="18.28515625" style="143" bestFit="1" customWidth="1" outlineLevel="1"/>
    <col min="5" max="5" width="18.5703125" style="123" bestFit="1" customWidth="1"/>
    <col min="6" max="6" width="10.7109375" style="137" customWidth="1"/>
    <col min="7" max="7" width="11.28515625" style="123" customWidth="1"/>
    <col min="8" max="8" width="13.140625" style="124" bestFit="1" customWidth="1"/>
    <col min="9" max="16384" width="8" style="123"/>
  </cols>
  <sheetData>
    <row r="1" spans="1:14" s="19" customFormat="1" ht="15.75" customHeight="1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2" spans="1:14" s="19" customFormat="1" ht="12">
      <c r="A2" s="145"/>
      <c r="B2" s="145"/>
      <c r="C2" s="145"/>
      <c r="D2" s="145"/>
      <c r="E2" s="145"/>
      <c r="F2" s="145"/>
      <c r="G2" s="145"/>
      <c r="H2" s="145"/>
      <c r="I2" s="146"/>
      <c r="J2" s="147"/>
      <c r="K2" s="146"/>
      <c r="L2" s="148"/>
      <c r="M2" s="41"/>
      <c r="N2" s="41"/>
    </row>
    <row r="3" spans="1:14">
      <c r="A3" s="481" t="s">
        <v>231</v>
      </c>
      <c r="B3" s="481"/>
      <c r="C3" s="481"/>
      <c r="D3" s="481"/>
      <c r="E3" s="481"/>
      <c r="F3" s="481"/>
      <c r="H3" s="123"/>
      <c r="I3" s="124"/>
      <c r="J3" s="124"/>
    </row>
    <row r="4" spans="1:14" s="138" customFormat="1" ht="26.25" customHeight="1" thickBot="1">
      <c r="B4" s="139"/>
      <c r="C4" s="139"/>
      <c r="D4" s="139"/>
      <c r="E4" s="139"/>
      <c r="F4" s="140"/>
      <c r="H4" s="141"/>
    </row>
    <row r="5" spans="1:14" s="127" customFormat="1" ht="13.5" thickTop="1" thickBot="1">
      <c r="A5" s="392" t="s">
        <v>48</v>
      </c>
      <c r="B5" s="394" t="s">
        <v>248</v>
      </c>
      <c r="C5" s="394" t="s">
        <v>210</v>
      </c>
      <c r="D5" s="395" t="s">
        <v>248</v>
      </c>
      <c r="E5" s="399" t="s">
        <v>210</v>
      </c>
      <c r="F5" s="395" t="s">
        <v>0</v>
      </c>
      <c r="H5" s="128"/>
    </row>
    <row r="6" spans="1:14" ht="16.5" thickTop="1" thickBot="1">
      <c r="A6" s="16" t="s">
        <v>151</v>
      </c>
      <c r="B6" s="292">
        <f>'I) Bilanț'!B9</f>
        <v>0</v>
      </c>
      <c r="C6" s="292">
        <f>'I) Bilanț'!C9</f>
        <v>62215668</v>
      </c>
      <c r="D6" s="156">
        <f>B6/$F$1</f>
        <v>0</v>
      </c>
      <c r="E6" s="156">
        <f>C6/$F$1</f>
        <v>12202739.629302736</v>
      </c>
      <c r="F6" s="152">
        <f t="shared" ref="F6:F16" si="0">(B6-C6)/C6</f>
        <v>-1</v>
      </c>
      <c r="G6" s="130"/>
    </row>
    <row r="7" spans="1:14" ht="16.5" thickTop="1" thickBot="1">
      <c r="A7" s="16" t="s">
        <v>152</v>
      </c>
      <c r="B7" s="292">
        <f>'I) Bilanț'!B14</f>
        <v>0</v>
      </c>
      <c r="C7" s="292">
        <f>'I) Bilanț'!C14</f>
        <v>15712502</v>
      </c>
      <c r="D7" s="156">
        <f t="shared" ref="D7:E16" si="1">B7/$F$1</f>
        <v>0</v>
      </c>
      <c r="E7" s="156">
        <f t="shared" si="1"/>
        <v>3081789.1536726491</v>
      </c>
      <c r="F7" s="152">
        <f t="shared" si="0"/>
        <v>-1</v>
      </c>
      <c r="G7" s="130"/>
    </row>
    <row r="8" spans="1:14" s="124" customFormat="1" ht="16.5" thickTop="1" thickBot="1">
      <c r="A8" s="16" t="s">
        <v>153</v>
      </c>
      <c r="B8" s="292">
        <f>'I) Bilanț'!B15</f>
        <v>0</v>
      </c>
      <c r="C8" s="292">
        <f>'I) Bilanț'!C15</f>
        <v>134712</v>
      </c>
      <c r="D8" s="156">
        <f t="shared" si="1"/>
        <v>0</v>
      </c>
      <c r="E8" s="156">
        <f t="shared" si="1"/>
        <v>26421.888790820831</v>
      </c>
      <c r="F8" s="152">
        <f t="shared" si="0"/>
        <v>-1</v>
      </c>
      <c r="G8" s="130"/>
    </row>
    <row r="9" spans="1:14" s="124" customFormat="1" ht="16.5" thickTop="1" thickBot="1">
      <c r="A9" s="17" t="s">
        <v>169</v>
      </c>
      <c r="B9" s="376">
        <f>SUM(B6:B8)</f>
        <v>0</v>
      </c>
      <c r="C9" s="376">
        <f>SUM(C6:C8)</f>
        <v>78062882</v>
      </c>
      <c r="D9" s="157">
        <f t="shared" si="1"/>
        <v>0</v>
      </c>
      <c r="E9" s="157">
        <f t="shared" si="1"/>
        <v>15310950.671766207</v>
      </c>
      <c r="F9" s="155">
        <f t="shared" si="0"/>
        <v>-1</v>
      </c>
      <c r="G9" s="130"/>
    </row>
    <row r="10" spans="1:14" s="142" customFormat="1" ht="33" customHeight="1" thickTop="1" thickBot="1">
      <c r="A10" s="15" t="s">
        <v>170</v>
      </c>
      <c r="B10" s="292">
        <f>'I) Bilanț'!B18</f>
        <v>0</v>
      </c>
      <c r="C10" s="292">
        <f>'I) Bilanț'!C18</f>
        <v>3017576</v>
      </c>
      <c r="D10" s="156">
        <f t="shared" si="1"/>
        <v>0</v>
      </c>
      <c r="E10" s="156">
        <f t="shared" si="1"/>
        <v>591855.64381680894</v>
      </c>
      <c r="F10" s="152">
        <f t="shared" si="0"/>
        <v>-1</v>
      </c>
      <c r="G10" s="130"/>
    </row>
    <row r="11" spans="1:14" s="124" customFormat="1" ht="31.9" customHeight="1" thickTop="1" thickBot="1">
      <c r="A11" s="15" t="s">
        <v>213</v>
      </c>
      <c r="B11" s="292">
        <f>'I) Bilanț'!B21</f>
        <v>0</v>
      </c>
      <c r="C11" s="292">
        <f>'I) Bilanț'!C21</f>
        <v>29127411</v>
      </c>
      <c r="D11" s="156">
        <f t="shared" si="1"/>
        <v>0</v>
      </c>
      <c r="E11" s="156">
        <f t="shared" si="1"/>
        <v>5712937.3345101504</v>
      </c>
      <c r="F11" s="152">
        <f t="shared" si="0"/>
        <v>-1</v>
      </c>
      <c r="G11" s="130"/>
    </row>
    <row r="12" spans="1:14" s="124" customFormat="1" ht="16.5" thickTop="1" thickBot="1">
      <c r="A12" s="17" t="s">
        <v>156</v>
      </c>
      <c r="B12" s="376">
        <f>SUM(B10:B11)</f>
        <v>0</v>
      </c>
      <c r="C12" s="376">
        <f>SUM(C10:C11)</f>
        <v>32144987</v>
      </c>
      <c r="D12" s="157">
        <f t="shared" si="1"/>
        <v>0</v>
      </c>
      <c r="E12" s="157">
        <f t="shared" si="1"/>
        <v>6304792.9783269595</v>
      </c>
      <c r="F12" s="155">
        <f t="shared" si="0"/>
        <v>-1</v>
      </c>
      <c r="G12" s="130"/>
    </row>
    <row r="13" spans="1:14" s="124" customFormat="1" ht="16.5" thickTop="1" thickBot="1">
      <c r="A13" s="16" t="s">
        <v>157</v>
      </c>
      <c r="B13" s="292">
        <f>'I) Bilanț'!B22</f>
        <v>0</v>
      </c>
      <c r="C13" s="292">
        <f>'I) Bilanț'!C22</f>
        <v>34636</v>
      </c>
      <c r="D13" s="156">
        <f t="shared" si="1"/>
        <v>0</v>
      </c>
      <c r="E13" s="156">
        <f t="shared" si="1"/>
        <v>6793.3705991958423</v>
      </c>
      <c r="F13" s="152">
        <f t="shared" si="0"/>
        <v>-1</v>
      </c>
      <c r="G13" s="130"/>
    </row>
    <row r="14" spans="1:14" s="124" customFormat="1" ht="16.5" thickTop="1" thickBot="1">
      <c r="A14" s="16" t="s">
        <v>212</v>
      </c>
      <c r="B14" s="292">
        <f>'I) Bilanț'!B23</f>
        <v>0</v>
      </c>
      <c r="C14" s="292">
        <f>'I) Bilanț'!C23</f>
        <v>0</v>
      </c>
      <c r="D14" s="156">
        <f t="shared" si="1"/>
        <v>0</v>
      </c>
      <c r="E14" s="156">
        <f t="shared" si="1"/>
        <v>0</v>
      </c>
      <c r="F14" s="152" t="s">
        <v>149</v>
      </c>
      <c r="G14" s="130"/>
    </row>
    <row r="15" spans="1:14" s="129" customFormat="1" ht="16.5" thickTop="1" thickBot="1">
      <c r="A15" s="16" t="s">
        <v>158</v>
      </c>
      <c r="B15" s="292">
        <f>'I) Bilanț'!B50</f>
        <v>0</v>
      </c>
      <c r="C15" s="292">
        <f>'I) Bilanț'!C50</f>
        <v>45883259</v>
      </c>
      <c r="D15" s="156">
        <f t="shared" si="1"/>
        <v>0</v>
      </c>
      <c r="E15" s="156">
        <f t="shared" si="1"/>
        <v>8999364.3228400517</v>
      </c>
      <c r="F15" s="152">
        <f t="shared" si="0"/>
        <v>-1</v>
      </c>
      <c r="G15" s="130"/>
      <c r="H15" s="124"/>
    </row>
    <row r="16" spans="1:14" ht="16.5" thickTop="1" thickBot="1">
      <c r="A16" s="118" t="s">
        <v>171</v>
      </c>
      <c r="B16" s="158">
        <f>B12+B15+B13</f>
        <v>0</v>
      </c>
      <c r="C16" s="158">
        <f>C12+C15+C13</f>
        <v>78062882</v>
      </c>
      <c r="D16" s="159">
        <f t="shared" si="1"/>
        <v>0</v>
      </c>
      <c r="E16" s="159">
        <f t="shared" si="1"/>
        <v>15310950.671766207</v>
      </c>
      <c r="F16" s="154">
        <f t="shared" si="0"/>
        <v>-1</v>
      </c>
      <c r="G16" s="130"/>
    </row>
    <row r="17" spans="1:7" ht="15.75" thickTop="1">
      <c r="G17" s="130"/>
    </row>
    <row r="18" spans="1:7">
      <c r="G18" s="130"/>
    </row>
    <row r="19" spans="1:7">
      <c r="A19" s="132"/>
      <c r="E19" s="130"/>
      <c r="G19" s="130"/>
    </row>
    <row r="20" spans="1:7">
      <c r="A20" s="481" t="s">
        <v>224</v>
      </c>
      <c r="B20" s="481"/>
      <c r="C20" s="481"/>
      <c r="D20" s="481"/>
      <c r="E20" s="481"/>
      <c r="F20" s="481"/>
      <c r="G20" s="130"/>
    </row>
    <row r="21" spans="1:7" ht="15.75" thickBot="1">
      <c r="A21" s="125"/>
      <c r="B21" s="123"/>
      <c r="C21" s="123"/>
      <c r="D21" s="123"/>
      <c r="F21" s="126"/>
      <c r="G21" s="130"/>
    </row>
    <row r="22" spans="1:7" ht="16.5" thickTop="1" thickBot="1">
      <c r="A22" s="392" t="s">
        <v>48</v>
      </c>
      <c r="B22" s="394" t="s">
        <v>248</v>
      </c>
      <c r="C22" s="394" t="s">
        <v>210</v>
      </c>
      <c r="D22" s="395" t="s">
        <v>248</v>
      </c>
      <c r="E22" s="399" t="s">
        <v>210</v>
      </c>
      <c r="F22" s="395" t="s">
        <v>0</v>
      </c>
    </row>
    <row r="23" spans="1:7" ht="16.5" thickTop="1" thickBot="1">
      <c r="A23" s="255" t="s">
        <v>151</v>
      </c>
      <c r="B23" s="286">
        <f>D6</f>
        <v>0</v>
      </c>
      <c r="C23" s="286">
        <f>E6</f>
        <v>12202739.629302736</v>
      </c>
      <c r="D23" s="261">
        <f>B6/$H$1</f>
        <v>0</v>
      </c>
      <c r="E23" s="261">
        <f>C6/$H$1</f>
        <v>14329794.320197158</v>
      </c>
      <c r="F23" s="152">
        <f>F6</f>
        <v>-1</v>
      </c>
    </row>
    <row r="24" spans="1:7" ht="16.5" thickTop="1" thickBot="1">
      <c r="A24" s="255" t="s">
        <v>152</v>
      </c>
      <c r="B24" s="286">
        <f t="shared" ref="B24:B33" si="2">D7</f>
        <v>0</v>
      </c>
      <c r="C24" s="286">
        <f t="shared" ref="C24:C33" si="3">E7</f>
        <v>3081789.1536726491</v>
      </c>
      <c r="D24" s="261">
        <f t="shared" ref="D24:E33" si="4">B7/$H$1</f>
        <v>0</v>
      </c>
      <c r="E24" s="261">
        <f t="shared" si="4"/>
        <v>3618974.595204643</v>
      </c>
      <c r="F24" s="152">
        <f t="shared" ref="F24:F33" si="5">F7</f>
        <v>-1</v>
      </c>
    </row>
    <row r="25" spans="1:7" ht="16.5" thickTop="1" thickBot="1">
      <c r="A25" s="255" t="s">
        <v>153</v>
      </c>
      <c r="B25" s="286">
        <f t="shared" si="2"/>
        <v>0</v>
      </c>
      <c r="C25" s="286">
        <f t="shared" si="3"/>
        <v>26421.888790820831</v>
      </c>
      <c r="D25" s="261">
        <f t="shared" si="4"/>
        <v>0</v>
      </c>
      <c r="E25" s="261">
        <f t="shared" si="4"/>
        <v>31027.477716101985</v>
      </c>
      <c r="F25" s="152">
        <f t="shared" si="5"/>
        <v>-1</v>
      </c>
    </row>
    <row r="26" spans="1:7" ht="16.5" thickTop="1" thickBot="1">
      <c r="A26" s="256" t="s">
        <v>154</v>
      </c>
      <c r="B26" s="150">
        <f t="shared" si="2"/>
        <v>0</v>
      </c>
      <c r="C26" s="150">
        <f t="shared" si="3"/>
        <v>15310950.671766207</v>
      </c>
      <c r="D26" s="262">
        <f t="shared" si="4"/>
        <v>0</v>
      </c>
      <c r="E26" s="262">
        <f t="shared" si="4"/>
        <v>17979796.393117901</v>
      </c>
      <c r="F26" s="153">
        <f t="shared" si="5"/>
        <v>-1</v>
      </c>
    </row>
    <row r="27" spans="1:7" ht="26.25" thickTop="1" thickBot="1">
      <c r="A27" s="255" t="s">
        <v>155</v>
      </c>
      <c r="B27" s="286">
        <f t="shared" si="2"/>
        <v>0</v>
      </c>
      <c r="C27" s="286">
        <f t="shared" si="3"/>
        <v>591855.64381680894</v>
      </c>
      <c r="D27" s="261">
        <f t="shared" si="4"/>
        <v>0</v>
      </c>
      <c r="E27" s="261">
        <f t="shared" si="4"/>
        <v>695021.76566782594</v>
      </c>
      <c r="F27" s="152">
        <f t="shared" si="5"/>
        <v>-1</v>
      </c>
    </row>
    <row r="28" spans="1:7" ht="26.25" thickTop="1" thickBot="1">
      <c r="A28" s="255" t="s">
        <v>214</v>
      </c>
      <c r="B28" s="286">
        <f t="shared" si="2"/>
        <v>0</v>
      </c>
      <c r="C28" s="286">
        <f t="shared" si="3"/>
        <v>5712937.3345101504</v>
      </c>
      <c r="D28" s="261">
        <f t="shared" si="4"/>
        <v>0</v>
      </c>
      <c r="E28" s="261">
        <f t="shared" si="4"/>
        <v>6708757.1688509108</v>
      </c>
      <c r="F28" s="152">
        <f t="shared" si="5"/>
        <v>-1</v>
      </c>
    </row>
    <row r="29" spans="1:7" ht="16.5" thickTop="1" thickBot="1">
      <c r="A29" s="256" t="s">
        <v>156</v>
      </c>
      <c r="B29" s="150">
        <f t="shared" si="2"/>
        <v>0</v>
      </c>
      <c r="C29" s="150">
        <f t="shared" si="3"/>
        <v>6304792.9783269595</v>
      </c>
      <c r="D29" s="262">
        <f t="shared" si="4"/>
        <v>0</v>
      </c>
      <c r="E29" s="262">
        <f t="shared" si="4"/>
        <v>7403778.9345187368</v>
      </c>
      <c r="F29" s="153">
        <f t="shared" si="5"/>
        <v>-1</v>
      </c>
    </row>
    <row r="30" spans="1:7" ht="16.5" thickTop="1" thickBot="1">
      <c r="A30" s="255" t="s">
        <v>157</v>
      </c>
      <c r="B30" s="286">
        <f t="shared" si="2"/>
        <v>0</v>
      </c>
      <c r="C30" s="286">
        <f t="shared" si="3"/>
        <v>6793.3705991958423</v>
      </c>
      <c r="D30" s="261">
        <f t="shared" si="4"/>
        <v>0</v>
      </c>
      <c r="E30" s="261">
        <f t="shared" si="4"/>
        <v>7977.52032613953</v>
      </c>
      <c r="F30" s="152">
        <f t="shared" si="5"/>
        <v>-1</v>
      </c>
    </row>
    <row r="31" spans="1:7" ht="16.5" thickTop="1" thickBot="1">
      <c r="A31" s="255" t="s">
        <v>212</v>
      </c>
      <c r="B31" s="286">
        <f t="shared" si="2"/>
        <v>0</v>
      </c>
      <c r="C31" s="286">
        <f t="shared" si="3"/>
        <v>0</v>
      </c>
      <c r="D31" s="261">
        <f t="shared" si="4"/>
        <v>0</v>
      </c>
      <c r="E31" s="261">
        <f t="shared" si="4"/>
        <v>0</v>
      </c>
      <c r="F31" s="152" t="str">
        <f t="shared" si="5"/>
        <v>-</v>
      </c>
    </row>
    <row r="32" spans="1:7" ht="16.5" thickTop="1" thickBot="1">
      <c r="A32" s="255" t="s">
        <v>158</v>
      </c>
      <c r="B32" s="286">
        <f t="shared" si="2"/>
        <v>0</v>
      </c>
      <c r="C32" s="286">
        <f t="shared" si="3"/>
        <v>8999364.3228400517</v>
      </c>
      <c r="D32" s="261">
        <f t="shared" si="4"/>
        <v>0</v>
      </c>
      <c r="E32" s="261">
        <f t="shared" si="4"/>
        <v>10568039.938273026</v>
      </c>
      <c r="F32" s="152">
        <f t="shared" si="5"/>
        <v>-1</v>
      </c>
    </row>
    <row r="33" spans="1:6" ht="16.5" thickTop="1" thickBot="1">
      <c r="A33" s="257" t="s">
        <v>171</v>
      </c>
      <c r="B33" s="151">
        <f t="shared" si="2"/>
        <v>0</v>
      </c>
      <c r="C33" s="151">
        <f t="shared" si="3"/>
        <v>15310950.671766207</v>
      </c>
      <c r="D33" s="263">
        <f t="shared" si="4"/>
        <v>0</v>
      </c>
      <c r="E33" s="263">
        <f t="shared" si="4"/>
        <v>17979796.393117901</v>
      </c>
      <c r="F33" s="154">
        <f t="shared" si="5"/>
        <v>-1</v>
      </c>
    </row>
    <row r="34" spans="1:6" ht="15.75" thickTop="1">
      <c r="B34" s="133"/>
      <c r="C34" s="133"/>
      <c r="D34" s="133"/>
    </row>
    <row r="35" spans="1:6">
      <c r="B35" s="133"/>
      <c r="C35" s="133"/>
      <c r="D35" s="133"/>
    </row>
    <row r="36" spans="1:6">
      <c r="B36" s="133"/>
      <c r="C36" s="133"/>
      <c r="D36" s="133"/>
    </row>
    <row r="37" spans="1:6">
      <c r="B37" s="133"/>
      <c r="C37" s="133"/>
      <c r="D37" s="133"/>
    </row>
    <row r="38" spans="1:6">
      <c r="B38" s="133"/>
      <c r="C38" s="133"/>
      <c r="D38" s="133"/>
    </row>
    <row r="39" spans="1:6">
      <c r="B39" s="133"/>
      <c r="C39" s="133"/>
      <c r="D39" s="133"/>
    </row>
    <row r="40" spans="1:6">
      <c r="B40" s="133"/>
      <c r="C40" s="133"/>
      <c r="D40" s="133"/>
    </row>
  </sheetData>
  <mergeCells count="3">
    <mergeCell ref="A20:F20"/>
    <mergeCell ref="A3:F3"/>
    <mergeCell ref="A1:C1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68E8-B110-473A-976D-3E930B177637}">
  <sheetPr codeName="Sheet13">
    <tabColor rgb="FF015422"/>
  </sheetPr>
  <dimension ref="A1:O77"/>
  <sheetViews>
    <sheetView zoomScale="55" zoomScaleNormal="55" workbookViewId="0">
      <selection activeCell="B86" sqref="B86:C86"/>
    </sheetView>
  </sheetViews>
  <sheetFormatPr defaultColWidth="8.85546875" defaultRowHeight="12"/>
  <cols>
    <col min="1" max="1" width="89.7109375" style="41" customWidth="1"/>
    <col min="2" max="5" width="18.85546875" style="19" customWidth="1"/>
    <col min="6" max="6" width="10" style="19" customWidth="1"/>
    <col min="7" max="9" width="8.85546875" style="19"/>
    <col min="10" max="10" width="89.7109375" style="41" customWidth="1"/>
    <col min="11" max="14" width="18.85546875" style="19" customWidth="1"/>
    <col min="15" max="15" width="10" style="19" customWidth="1"/>
    <col min="16" max="16384" width="8.85546875" style="19"/>
  </cols>
  <sheetData>
    <row r="1" spans="1:15" ht="12.75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</row>
    <row r="3" spans="1:15" s="1" customFormat="1" ht="21.75" customHeight="1">
      <c r="A3" s="482" t="s">
        <v>136</v>
      </c>
      <c r="B3" s="482"/>
      <c r="C3" s="482"/>
      <c r="D3" s="482"/>
      <c r="E3" s="482"/>
      <c r="F3" s="482"/>
      <c r="G3" s="2"/>
      <c r="H3" s="2"/>
      <c r="I3" s="3"/>
      <c r="J3" s="482" t="s">
        <v>137</v>
      </c>
      <c r="K3" s="482"/>
      <c r="L3" s="482"/>
      <c r="M3" s="482"/>
      <c r="N3" s="482"/>
      <c r="O3" s="482"/>
    </row>
    <row r="4" spans="1:15" s="1" customFormat="1" ht="21.75" customHeight="1" thickBot="1">
      <c r="A4" s="42"/>
      <c r="B4" s="42"/>
      <c r="C4" s="42"/>
      <c r="D4" s="42"/>
      <c r="E4" s="42"/>
      <c r="F4" s="42"/>
      <c r="G4" s="43"/>
      <c r="H4" s="43"/>
      <c r="I4" s="42"/>
      <c r="J4" s="42"/>
      <c r="K4" s="42"/>
      <c r="L4" s="42"/>
      <c r="M4" s="42"/>
      <c r="N4" s="42"/>
      <c r="O4" s="42"/>
    </row>
    <row r="5" spans="1:15" s="22" customFormat="1" ht="20.45" customHeight="1" thickTop="1" thickBot="1">
      <c r="A5" s="388" t="s">
        <v>11</v>
      </c>
      <c r="B5" s="400" t="s">
        <v>248</v>
      </c>
      <c r="C5" s="401" t="s">
        <v>210</v>
      </c>
      <c r="D5" s="400" t="s">
        <v>248</v>
      </c>
      <c r="E5" s="401" t="s">
        <v>210</v>
      </c>
      <c r="F5" s="402" t="s">
        <v>0</v>
      </c>
      <c r="J5" s="388" t="s">
        <v>11</v>
      </c>
      <c r="K5" s="400" t="s">
        <v>248</v>
      </c>
      <c r="L5" s="401" t="s">
        <v>210</v>
      </c>
      <c r="M5" s="400" t="s">
        <v>248</v>
      </c>
      <c r="N5" s="401" t="s">
        <v>210</v>
      </c>
      <c r="O5" s="402" t="s">
        <v>0</v>
      </c>
    </row>
    <row r="6" spans="1:15" ht="14.45" customHeight="1" thickTop="1" thickBot="1">
      <c r="A6" s="23" t="s">
        <v>12</v>
      </c>
      <c r="B6" s="370">
        <v>11879849</v>
      </c>
      <c r="C6" s="370">
        <v>10502550</v>
      </c>
      <c r="D6" s="280">
        <f t="shared" ref="D6:D38" si="0">B6/$F$1</f>
        <v>2330067.4708247525</v>
      </c>
      <c r="E6" s="28">
        <f t="shared" ref="E6:E38" si="1">C6/$F$1</f>
        <v>2059929.3909973523</v>
      </c>
      <c r="F6" s="29">
        <f t="shared" ref="F6:F69" si="2">(B6-C6)/C6</f>
        <v>0.13113948517264853</v>
      </c>
      <c r="J6" s="23" t="s">
        <v>12</v>
      </c>
      <c r="K6" s="28">
        <f t="shared" ref="K6:K38" si="3">D6</f>
        <v>2330067.4708247525</v>
      </c>
      <c r="L6" s="28">
        <f t="shared" ref="L6:L38" si="4">E6</f>
        <v>2059929.3909973523</v>
      </c>
      <c r="M6" s="281">
        <f t="shared" ref="M6:M38" si="5">B6/$H$1</f>
        <v>2736220.6048322082</v>
      </c>
      <c r="N6" s="37">
        <f t="shared" ref="N6:N38" si="6">C6/$H$1</f>
        <v>2418994.8637630418</v>
      </c>
      <c r="O6" s="29">
        <f>F6</f>
        <v>0.13113948517264853</v>
      </c>
    </row>
    <row r="7" spans="1:15" ht="15" customHeight="1" thickTop="1" thickBot="1">
      <c r="A7" s="24" t="s">
        <v>13</v>
      </c>
      <c r="B7" s="288">
        <v>11879849</v>
      </c>
      <c r="C7" s="288">
        <v>10502550</v>
      </c>
      <c r="D7" s="279">
        <f t="shared" si="0"/>
        <v>2330067.4708247525</v>
      </c>
      <c r="E7" s="27">
        <f t="shared" si="1"/>
        <v>2059929.3909973523</v>
      </c>
      <c r="F7" s="30">
        <f t="shared" si="2"/>
        <v>0.13113948517264853</v>
      </c>
      <c r="J7" s="24" t="s">
        <v>13</v>
      </c>
      <c r="K7" s="289">
        <f t="shared" si="3"/>
        <v>2330067.4708247525</v>
      </c>
      <c r="L7" s="289">
        <f t="shared" si="4"/>
        <v>2059929.3909973523</v>
      </c>
      <c r="M7" s="282">
        <f t="shared" si="5"/>
        <v>2736220.6048322082</v>
      </c>
      <c r="N7" s="38">
        <f t="shared" si="6"/>
        <v>2418994.8637630418</v>
      </c>
      <c r="O7" s="30">
        <f t="shared" ref="O7:O71" si="7">F7</f>
        <v>0.13113948517264853</v>
      </c>
    </row>
    <row r="8" spans="1:15" ht="13.5" thickTop="1" thickBot="1">
      <c r="A8" s="25" t="s">
        <v>14</v>
      </c>
      <c r="B8" s="288">
        <v>0</v>
      </c>
      <c r="C8" s="288">
        <v>0</v>
      </c>
      <c r="D8" s="279">
        <f t="shared" si="0"/>
        <v>0</v>
      </c>
      <c r="E8" s="27">
        <f t="shared" si="1"/>
        <v>0</v>
      </c>
      <c r="F8" s="30" t="s">
        <v>149</v>
      </c>
      <c r="J8" s="25" t="s">
        <v>14</v>
      </c>
      <c r="K8" s="289">
        <f t="shared" si="3"/>
        <v>0</v>
      </c>
      <c r="L8" s="289">
        <f t="shared" si="4"/>
        <v>0</v>
      </c>
      <c r="M8" s="282">
        <f t="shared" si="5"/>
        <v>0</v>
      </c>
      <c r="N8" s="38">
        <f t="shared" si="6"/>
        <v>0</v>
      </c>
      <c r="O8" s="30" t="str">
        <f t="shared" si="7"/>
        <v>-</v>
      </c>
    </row>
    <row r="9" spans="1:15" ht="13.5" thickTop="1" thickBot="1">
      <c r="A9" s="20" t="s">
        <v>15</v>
      </c>
      <c r="B9" s="288">
        <v>0</v>
      </c>
      <c r="C9" s="288">
        <v>0</v>
      </c>
      <c r="D9" s="279">
        <f t="shared" si="0"/>
        <v>0</v>
      </c>
      <c r="E9" s="27">
        <f t="shared" si="1"/>
        <v>0</v>
      </c>
      <c r="F9" s="30" t="s">
        <v>149</v>
      </c>
      <c r="J9" s="20" t="s">
        <v>15</v>
      </c>
      <c r="K9" s="289">
        <f t="shared" si="3"/>
        <v>0</v>
      </c>
      <c r="L9" s="289">
        <f t="shared" si="4"/>
        <v>0</v>
      </c>
      <c r="M9" s="282">
        <f t="shared" si="5"/>
        <v>0</v>
      </c>
      <c r="N9" s="38">
        <f t="shared" si="6"/>
        <v>0</v>
      </c>
      <c r="O9" s="31" t="str">
        <f t="shared" si="7"/>
        <v>-</v>
      </c>
    </row>
    <row r="10" spans="1:15" ht="13.5" thickTop="1" thickBot="1">
      <c r="A10" s="20" t="s">
        <v>247</v>
      </c>
      <c r="B10" s="288">
        <v>0</v>
      </c>
      <c r="C10" s="288">
        <v>0</v>
      </c>
      <c r="D10" s="290">
        <f t="shared" si="0"/>
        <v>0</v>
      </c>
      <c r="E10" s="27">
        <f t="shared" si="1"/>
        <v>0</v>
      </c>
      <c r="F10" s="30" t="s">
        <v>149</v>
      </c>
      <c r="J10" s="20" t="s">
        <v>247</v>
      </c>
      <c r="K10" s="289">
        <f t="shared" si="3"/>
        <v>0</v>
      </c>
      <c r="L10" s="289">
        <f t="shared" si="4"/>
        <v>0</v>
      </c>
      <c r="M10" s="291">
        <f t="shared" si="5"/>
        <v>0</v>
      </c>
      <c r="N10" s="38">
        <f t="shared" si="6"/>
        <v>0</v>
      </c>
      <c r="O10" s="26" t="str">
        <f t="shared" si="7"/>
        <v>-</v>
      </c>
    </row>
    <row r="11" spans="1:15" ht="13.5" thickTop="1" thickBot="1">
      <c r="A11" s="20" t="s">
        <v>1</v>
      </c>
      <c r="B11" s="288">
        <v>0</v>
      </c>
      <c r="C11" s="288">
        <v>0</v>
      </c>
      <c r="D11" s="279">
        <f t="shared" si="0"/>
        <v>0</v>
      </c>
      <c r="E11" s="27">
        <f t="shared" si="1"/>
        <v>0</v>
      </c>
      <c r="F11" s="30" t="s">
        <v>149</v>
      </c>
      <c r="J11" s="20" t="s">
        <v>1</v>
      </c>
      <c r="K11" s="289">
        <f t="shared" si="3"/>
        <v>0</v>
      </c>
      <c r="L11" s="289">
        <f t="shared" si="4"/>
        <v>0</v>
      </c>
      <c r="M11" s="282">
        <f t="shared" si="5"/>
        <v>0</v>
      </c>
      <c r="N11" s="38">
        <f t="shared" si="6"/>
        <v>0</v>
      </c>
      <c r="O11" s="30" t="str">
        <f t="shared" si="7"/>
        <v>-</v>
      </c>
    </row>
    <row r="12" spans="1:15" ht="13.5" thickTop="1" thickBot="1">
      <c r="A12" s="20" t="s">
        <v>2</v>
      </c>
      <c r="B12" s="288">
        <v>0</v>
      </c>
      <c r="C12" s="288">
        <v>0</v>
      </c>
      <c r="D12" s="290">
        <f t="shared" si="0"/>
        <v>0</v>
      </c>
      <c r="E12" s="27">
        <f t="shared" si="1"/>
        <v>0</v>
      </c>
      <c r="F12" s="30" t="s">
        <v>149</v>
      </c>
      <c r="J12" s="20" t="s">
        <v>2</v>
      </c>
      <c r="K12" s="289">
        <f t="shared" si="3"/>
        <v>0</v>
      </c>
      <c r="L12" s="289">
        <f t="shared" si="4"/>
        <v>0</v>
      </c>
      <c r="M12" s="291">
        <f t="shared" si="5"/>
        <v>0</v>
      </c>
      <c r="N12" s="38">
        <f t="shared" si="6"/>
        <v>0</v>
      </c>
      <c r="O12" s="26" t="str">
        <f t="shared" si="7"/>
        <v>-</v>
      </c>
    </row>
    <row r="13" spans="1:15" ht="20.45" customHeight="1" thickTop="1" thickBot="1">
      <c r="A13" s="15" t="s">
        <v>98</v>
      </c>
      <c r="B13" s="288">
        <v>0</v>
      </c>
      <c r="C13" s="288">
        <v>0</v>
      </c>
      <c r="D13" s="279">
        <f t="shared" si="0"/>
        <v>0</v>
      </c>
      <c r="E13" s="27">
        <f t="shared" si="1"/>
        <v>0</v>
      </c>
      <c r="F13" s="30" t="s">
        <v>149</v>
      </c>
      <c r="J13" s="15" t="s">
        <v>98</v>
      </c>
      <c r="K13" s="289">
        <f t="shared" si="3"/>
        <v>0</v>
      </c>
      <c r="L13" s="289">
        <f t="shared" si="4"/>
        <v>0</v>
      </c>
      <c r="M13" s="282">
        <f t="shared" si="5"/>
        <v>0</v>
      </c>
      <c r="N13" s="38">
        <f t="shared" si="6"/>
        <v>0</v>
      </c>
      <c r="O13" s="30" t="str">
        <f t="shared" si="7"/>
        <v>-</v>
      </c>
    </row>
    <row r="14" spans="1:15" ht="13.5" thickTop="1" thickBot="1">
      <c r="A14" s="20" t="s">
        <v>99</v>
      </c>
      <c r="B14" s="288">
        <v>0</v>
      </c>
      <c r="C14" s="288">
        <v>0</v>
      </c>
      <c r="D14" s="290">
        <f t="shared" si="0"/>
        <v>0</v>
      </c>
      <c r="E14" s="27">
        <f t="shared" si="1"/>
        <v>0</v>
      </c>
      <c r="F14" s="30" t="s">
        <v>149</v>
      </c>
      <c r="J14" s="20" t="s">
        <v>99</v>
      </c>
      <c r="K14" s="289">
        <f t="shared" si="3"/>
        <v>0</v>
      </c>
      <c r="L14" s="289">
        <f t="shared" si="4"/>
        <v>0</v>
      </c>
      <c r="M14" s="291">
        <f t="shared" si="5"/>
        <v>0</v>
      </c>
      <c r="N14" s="38">
        <f t="shared" si="6"/>
        <v>0</v>
      </c>
      <c r="O14" s="26" t="str">
        <f t="shared" si="7"/>
        <v>-</v>
      </c>
    </row>
    <row r="15" spans="1:15" ht="13.5" thickTop="1" thickBot="1">
      <c r="A15" s="20" t="s">
        <v>100</v>
      </c>
      <c r="B15" s="288">
        <v>0</v>
      </c>
      <c r="C15" s="288">
        <v>0</v>
      </c>
      <c r="D15" s="290">
        <f t="shared" si="0"/>
        <v>0</v>
      </c>
      <c r="E15" s="27">
        <f t="shared" si="1"/>
        <v>0</v>
      </c>
      <c r="F15" s="30" t="s">
        <v>149</v>
      </c>
      <c r="J15" s="20" t="s">
        <v>100</v>
      </c>
      <c r="K15" s="289">
        <f t="shared" si="3"/>
        <v>0</v>
      </c>
      <c r="L15" s="289">
        <f t="shared" si="4"/>
        <v>0</v>
      </c>
      <c r="M15" s="291">
        <f t="shared" si="5"/>
        <v>0</v>
      </c>
      <c r="N15" s="38">
        <f t="shared" si="6"/>
        <v>0</v>
      </c>
      <c r="O15" s="26" t="str">
        <f t="shared" si="7"/>
        <v>-</v>
      </c>
    </row>
    <row r="16" spans="1:15" ht="13.5" thickTop="1" thickBot="1">
      <c r="A16" s="20" t="s">
        <v>101</v>
      </c>
      <c r="B16" s="288">
        <v>0</v>
      </c>
      <c r="C16" s="288">
        <v>0</v>
      </c>
      <c r="D16" s="279">
        <f t="shared" si="0"/>
        <v>0</v>
      </c>
      <c r="E16" s="27">
        <f t="shared" si="1"/>
        <v>0</v>
      </c>
      <c r="F16" s="30" t="s">
        <v>149</v>
      </c>
      <c r="J16" s="20" t="s">
        <v>101</v>
      </c>
      <c r="K16" s="289">
        <f t="shared" si="3"/>
        <v>0</v>
      </c>
      <c r="L16" s="289">
        <f t="shared" si="4"/>
        <v>0</v>
      </c>
      <c r="M16" s="282">
        <f t="shared" si="5"/>
        <v>0</v>
      </c>
      <c r="N16" s="38">
        <f t="shared" si="6"/>
        <v>0</v>
      </c>
      <c r="O16" s="30" t="str">
        <f t="shared" si="7"/>
        <v>-</v>
      </c>
    </row>
    <row r="17" spans="1:15" ht="13.5" thickTop="1" thickBot="1">
      <c r="A17" s="20" t="s">
        <v>16</v>
      </c>
      <c r="B17" s="288">
        <v>30446</v>
      </c>
      <c r="C17" s="288">
        <v>22652</v>
      </c>
      <c r="D17" s="279">
        <f t="shared" si="0"/>
        <v>5971.5602628223996</v>
      </c>
      <c r="E17" s="27">
        <f t="shared" si="1"/>
        <v>4442.8753554967152</v>
      </c>
      <c r="F17" s="30">
        <f t="shared" si="2"/>
        <v>0.34407557831538055</v>
      </c>
      <c r="J17" s="20" t="s">
        <v>16</v>
      </c>
      <c r="K17" s="289">
        <f t="shared" si="3"/>
        <v>5971.5602628223996</v>
      </c>
      <c r="L17" s="289">
        <f t="shared" si="4"/>
        <v>4442.8753554967152</v>
      </c>
      <c r="M17" s="282">
        <f t="shared" si="5"/>
        <v>7012.460556924706</v>
      </c>
      <c r="N17" s="38">
        <f t="shared" si="6"/>
        <v>5217.3111914687788</v>
      </c>
      <c r="O17" s="30">
        <f t="shared" si="7"/>
        <v>0.34407557831538055</v>
      </c>
    </row>
    <row r="18" spans="1:15" ht="13.5" thickTop="1" thickBot="1">
      <c r="A18" s="20" t="s">
        <v>102</v>
      </c>
      <c r="B18" s="288">
        <v>0</v>
      </c>
      <c r="C18" s="288">
        <v>0</v>
      </c>
      <c r="D18" s="279">
        <f t="shared" si="0"/>
        <v>0</v>
      </c>
      <c r="E18" s="27">
        <f t="shared" si="1"/>
        <v>0</v>
      </c>
      <c r="F18" s="30" t="s">
        <v>149</v>
      </c>
      <c r="J18" s="20" t="s">
        <v>102</v>
      </c>
      <c r="K18" s="289">
        <f t="shared" si="3"/>
        <v>0</v>
      </c>
      <c r="L18" s="289">
        <f t="shared" si="4"/>
        <v>0</v>
      </c>
      <c r="M18" s="282">
        <f t="shared" si="5"/>
        <v>0</v>
      </c>
      <c r="N18" s="38">
        <f t="shared" si="6"/>
        <v>0</v>
      </c>
      <c r="O18" s="30" t="str">
        <f t="shared" si="7"/>
        <v>-</v>
      </c>
    </row>
    <row r="19" spans="1:15" ht="13.5" thickTop="1" thickBot="1">
      <c r="A19" s="20" t="s">
        <v>103</v>
      </c>
      <c r="B19" s="288">
        <v>0</v>
      </c>
      <c r="C19" s="288">
        <v>0</v>
      </c>
      <c r="D19" s="290">
        <f t="shared" si="0"/>
        <v>0</v>
      </c>
      <c r="E19" s="27">
        <f t="shared" si="1"/>
        <v>0</v>
      </c>
      <c r="F19" s="30" t="s">
        <v>149</v>
      </c>
      <c r="J19" s="20" t="s">
        <v>103</v>
      </c>
      <c r="K19" s="289">
        <f t="shared" si="3"/>
        <v>0</v>
      </c>
      <c r="L19" s="289">
        <f t="shared" si="4"/>
        <v>0</v>
      </c>
      <c r="M19" s="291">
        <f t="shared" si="5"/>
        <v>0</v>
      </c>
      <c r="N19" s="38">
        <f t="shared" si="6"/>
        <v>0</v>
      </c>
      <c r="O19" s="26" t="str">
        <f t="shared" si="7"/>
        <v>-</v>
      </c>
    </row>
    <row r="20" spans="1:15" ht="13.5" thickTop="1" thickBot="1">
      <c r="A20" s="21" t="s">
        <v>17</v>
      </c>
      <c r="B20" s="371">
        <v>11910295</v>
      </c>
      <c r="C20" s="371">
        <v>10525202</v>
      </c>
      <c r="D20" s="280">
        <f t="shared" si="0"/>
        <v>2336039.031087575</v>
      </c>
      <c r="E20" s="32">
        <f t="shared" si="1"/>
        <v>2064372.2663528491</v>
      </c>
      <c r="F20" s="33">
        <f t="shared" si="2"/>
        <v>0.13159775935891777</v>
      </c>
      <c r="J20" s="21" t="s">
        <v>17</v>
      </c>
      <c r="K20" s="28">
        <f t="shared" si="3"/>
        <v>2336039.031087575</v>
      </c>
      <c r="L20" s="32">
        <f t="shared" si="4"/>
        <v>2064372.2663528491</v>
      </c>
      <c r="M20" s="281">
        <f t="shared" si="5"/>
        <v>2743233.0653891331</v>
      </c>
      <c r="N20" s="39">
        <f t="shared" si="6"/>
        <v>2424212.1749545108</v>
      </c>
      <c r="O20" s="33">
        <f t="shared" si="7"/>
        <v>0.13159775935891777</v>
      </c>
    </row>
    <row r="21" spans="1:15" ht="13.5" thickTop="1" thickBot="1">
      <c r="A21" s="20" t="s">
        <v>104</v>
      </c>
      <c r="B21" s="288">
        <v>54335</v>
      </c>
      <c r="C21" s="288">
        <v>59267</v>
      </c>
      <c r="D21" s="279">
        <f t="shared" si="0"/>
        <v>10657.055996861824</v>
      </c>
      <c r="E21" s="27">
        <f t="shared" si="1"/>
        <v>11624.399333137198</v>
      </c>
      <c r="F21" s="30">
        <f t="shared" si="2"/>
        <v>-8.3216629827728747E-2</v>
      </c>
      <c r="J21" s="20" t="s">
        <v>104</v>
      </c>
      <c r="K21" s="289">
        <f t="shared" si="3"/>
        <v>10657.055996861824</v>
      </c>
      <c r="L21" s="289">
        <f t="shared" si="4"/>
        <v>11624.399333137198</v>
      </c>
      <c r="M21" s="282">
        <f t="shared" si="5"/>
        <v>12514.683188612755</v>
      </c>
      <c r="N21" s="38">
        <f t="shared" si="6"/>
        <v>13650.643757053687</v>
      </c>
      <c r="O21" s="30">
        <f t="shared" si="7"/>
        <v>-8.3216629827728747E-2</v>
      </c>
    </row>
    <row r="22" spans="1:15" ht="13.5" thickTop="1" thickBot="1">
      <c r="A22" s="20" t="s">
        <v>18</v>
      </c>
      <c r="B22" s="288">
        <v>119795</v>
      </c>
      <c r="C22" s="288">
        <v>116033</v>
      </c>
      <c r="D22" s="279">
        <f t="shared" si="0"/>
        <v>23496.126311660293</v>
      </c>
      <c r="E22" s="27">
        <f t="shared" si="1"/>
        <v>22758.26223399039</v>
      </c>
      <c r="F22" s="30">
        <f t="shared" si="2"/>
        <v>3.2421811036515473E-2</v>
      </c>
      <c r="J22" s="20" t="s">
        <v>18</v>
      </c>
      <c r="K22" s="289">
        <f t="shared" si="3"/>
        <v>23496.126311660293</v>
      </c>
      <c r="L22" s="289">
        <f t="shared" si="4"/>
        <v>22758.26223399039</v>
      </c>
      <c r="M22" s="282">
        <f t="shared" si="5"/>
        <v>27591.726742980856</v>
      </c>
      <c r="N22" s="38">
        <f t="shared" si="6"/>
        <v>26725.245871432846</v>
      </c>
      <c r="O22" s="30">
        <f t="shared" si="7"/>
        <v>3.2421811036515473E-2</v>
      </c>
    </row>
    <row r="23" spans="1:15" ht="13.5" thickTop="1" thickBot="1">
      <c r="A23" s="20" t="s">
        <v>19</v>
      </c>
      <c r="B23" s="288">
        <v>124406</v>
      </c>
      <c r="C23" s="288">
        <v>106887</v>
      </c>
      <c r="D23" s="279">
        <f t="shared" si="0"/>
        <v>24400.509953908015</v>
      </c>
      <c r="E23" s="27">
        <f t="shared" si="1"/>
        <v>20964.401294498384</v>
      </c>
      <c r="F23" s="30">
        <f t="shared" si="2"/>
        <v>0.16390206479740285</v>
      </c>
      <c r="J23" s="20" t="s">
        <v>19</v>
      </c>
      <c r="K23" s="289">
        <f t="shared" si="3"/>
        <v>24400.509953908015</v>
      </c>
      <c r="L23" s="289">
        <f t="shared" si="4"/>
        <v>20964.401294498384</v>
      </c>
      <c r="M23" s="282">
        <f t="shared" si="5"/>
        <v>28653.75313817168</v>
      </c>
      <c r="N23" s="38">
        <f t="shared" si="6"/>
        <v>24618.697745122878</v>
      </c>
      <c r="O23" s="30">
        <f t="shared" si="7"/>
        <v>0.16390206479740285</v>
      </c>
    </row>
    <row r="24" spans="1:15" ht="13.5" thickTop="1" thickBot="1">
      <c r="A24" s="20" t="s">
        <v>20</v>
      </c>
      <c r="B24" s="288">
        <v>0</v>
      </c>
      <c r="C24" s="288">
        <v>0</v>
      </c>
      <c r="D24" s="279">
        <f t="shared" si="0"/>
        <v>0</v>
      </c>
      <c r="E24" s="27">
        <f t="shared" si="1"/>
        <v>0</v>
      </c>
      <c r="F24" s="30" t="s">
        <v>149</v>
      </c>
      <c r="J24" s="20" t="s">
        <v>20</v>
      </c>
      <c r="K24" s="289">
        <f t="shared" si="3"/>
        <v>0</v>
      </c>
      <c r="L24" s="289">
        <f t="shared" si="4"/>
        <v>0</v>
      </c>
      <c r="M24" s="282">
        <f t="shared" si="5"/>
        <v>0</v>
      </c>
      <c r="N24" s="38">
        <f t="shared" si="6"/>
        <v>0</v>
      </c>
      <c r="O24" s="30" t="str">
        <f t="shared" si="7"/>
        <v>-</v>
      </c>
    </row>
    <row r="25" spans="1:15" ht="13.5" thickTop="1" thickBot="1">
      <c r="A25" s="20" t="s">
        <v>21</v>
      </c>
      <c r="B25" s="288">
        <v>0</v>
      </c>
      <c r="C25" s="288">
        <v>0</v>
      </c>
      <c r="D25" s="279">
        <f t="shared" si="0"/>
        <v>0</v>
      </c>
      <c r="E25" s="27">
        <f t="shared" si="1"/>
        <v>0</v>
      </c>
      <c r="F25" s="30" t="s">
        <v>149</v>
      </c>
      <c r="J25" s="20" t="s">
        <v>21</v>
      </c>
      <c r="K25" s="289">
        <f t="shared" si="3"/>
        <v>0</v>
      </c>
      <c r="L25" s="289">
        <f t="shared" si="4"/>
        <v>0</v>
      </c>
      <c r="M25" s="282">
        <f t="shared" si="5"/>
        <v>0</v>
      </c>
      <c r="N25" s="38">
        <f t="shared" si="6"/>
        <v>0</v>
      </c>
      <c r="O25" s="30" t="str">
        <f t="shared" si="7"/>
        <v>-</v>
      </c>
    </row>
    <row r="26" spans="1:15" ht="13.5" thickTop="1" thickBot="1">
      <c r="A26" s="12" t="s">
        <v>22</v>
      </c>
      <c r="B26" s="370">
        <v>4325448</v>
      </c>
      <c r="C26" s="370">
        <v>4156381</v>
      </c>
      <c r="D26" s="280">
        <f t="shared" si="0"/>
        <v>848376.58134745515</v>
      </c>
      <c r="E26" s="28">
        <f t="shared" si="1"/>
        <v>815216.43620672752</v>
      </c>
      <c r="F26" s="29">
        <f t="shared" si="2"/>
        <v>4.0676492361985103E-2</v>
      </c>
      <c r="J26" s="12" t="s">
        <v>22</v>
      </c>
      <c r="K26" s="28">
        <f t="shared" si="3"/>
        <v>848376.58134745515</v>
      </c>
      <c r="L26" s="28">
        <f t="shared" si="4"/>
        <v>815216.43620672752</v>
      </c>
      <c r="M26" s="281">
        <f t="shared" si="5"/>
        <v>996256.76578298816</v>
      </c>
      <c r="N26" s="37">
        <f t="shared" si="6"/>
        <v>957316.48893290642</v>
      </c>
      <c r="O26" s="29">
        <f t="shared" si="7"/>
        <v>4.0676492361985103E-2</v>
      </c>
    </row>
    <row r="27" spans="1:15" ht="13.5" thickTop="1" thickBot="1">
      <c r="A27" s="20" t="s">
        <v>200</v>
      </c>
      <c r="B27" s="288">
        <v>4180876</v>
      </c>
      <c r="C27" s="288">
        <v>4041610</v>
      </c>
      <c r="D27" s="279">
        <f t="shared" si="0"/>
        <v>820020.79042855743</v>
      </c>
      <c r="E27" s="27">
        <f t="shared" si="1"/>
        <v>792705.69775424153</v>
      </c>
      <c r="F27" s="30">
        <f t="shared" si="2"/>
        <v>3.4458050133486406E-2</v>
      </c>
      <c r="J27" s="20" t="s">
        <v>200</v>
      </c>
      <c r="K27" s="289">
        <f t="shared" si="3"/>
        <v>820020.79042855743</v>
      </c>
      <c r="L27" s="289">
        <f t="shared" si="4"/>
        <v>792705.69775424153</v>
      </c>
      <c r="M27" s="282">
        <f t="shared" si="5"/>
        <v>962958.28822811332</v>
      </c>
      <c r="N27" s="38">
        <f t="shared" si="6"/>
        <v>930881.91261487431</v>
      </c>
      <c r="O27" s="30">
        <f t="shared" si="7"/>
        <v>3.4458050133486406E-2</v>
      </c>
    </row>
    <row r="28" spans="1:15" ht="13.5" thickTop="1" thickBot="1">
      <c r="A28" s="20" t="s">
        <v>105</v>
      </c>
      <c r="B28" s="288">
        <v>144572</v>
      </c>
      <c r="C28" s="288">
        <v>114771</v>
      </c>
      <c r="D28" s="279">
        <f t="shared" si="0"/>
        <v>28355.790918897717</v>
      </c>
      <c r="E28" s="27">
        <f t="shared" si="1"/>
        <v>22510.738452486028</v>
      </c>
      <c r="F28" s="30">
        <f t="shared" si="2"/>
        <v>0.25965618492476322</v>
      </c>
      <c r="J28" s="20" t="s">
        <v>105</v>
      </c>
      <c r="K28" s="289">
        <f t="shared" si="3"/>
        <v>28355.790918897717</v>
      </c>
      <c r="L28" s="289">
        <f t="shared" si="4"/>
        <v>22510.738452486028</v>
      </c>
      <c r="M28" s="282">
        <f t="shared" si="5"/>
        <v>33298.477554874815</v>
      </c>
      <c r="N28" s="38">
        <f t="shared" si="6"/>
        <v>26434.576318032105</v>
      </c>
      <c r="O28" s="30">
        <f t="shared" si="7"/>
        <v>0.25965618492476322</v>
      </c>
    </row>
    <row r="29" spans="1:15" ht="13.5" thickTop="1" thickBot="1">
      <c r="A29" s="12" t="s">
        <v>106</v>
      </c>
      <c r="B29" s="370">
        <v>1796359</v>
      </c>
      <c r="C29" s="370">
        <v>1049359</v>
      </c>
      <c r="D29" s="280">
        <f t="shared" si="0"/>
        <v>352330.88163185254</v>
      </c>
      <c r="E29" s="28">
        <f t="shared" si="1"/>
        <v>205817.20113758949</v>
      </c>
      <c r="F29" s="29">
        <f t="shared" si="2"/>
        <v>0.71186314693065</v>
      </c>
      <c r="J29" s="12" t="s">
        <v>106</v>
      </c>
      <c r="K29" s="28">
        <f t="shared" si="3"/>
        <v>352330.88163185254</v>
      </c>
      <c r="L29" s="28">
        <f t="shared" si="4"/>
        <v>205817.20113758949</v>
      </c>
      <c r="M29" s="281">
        <f t="shared" si="5"/>
        <v>413745.53746228432</v>
      </c>
      <c r="N29" s="37">
        <f t="shared" si="6"/>
        <v>241693.1155998802</v>
      </c>
      <c r="O29" s="29">
        <f t="shared" si="7"/>
        <v>0.71186314693065</v>
      </c>
    </row>
    <row r="30" spans="1:15" ht="13.5" thickTop="1" thickBot="1">
      <c r="A30" s="20" t="s">
        <v>244</v>
      </c>
      <c r="B30" s="288">
        <v>1796359</v>
      </c>
      <c r="C30" s="288">
        <v>1049359</v>
      </c>
      <c r="D30" s="279">
        <f t="shared" si="0"/>
        <v>352330.88163185254</v>
      </c>
      <c r="E30" s="27">
        <f t="shared" si="1"/>
        <v>205817.20113758949</v>
      </c>
      <c r="F30" s="30">
        <f t="shared" si="2"/>
        <v>0.71186314693065</v>
      </c>
      <c r="J30" s="20" t="s">
        <v>244</v>
      </c>
      <c r="K30" s="289">
        <f t="shared" si="3"/>
        <v>352330.88163185254</v>
      </c>
      <c r="L30" s="289">
        <f t="shared" si="4"/>
        <v>205817.20113758949</v>
      </c>
      <c r="M30" s="282">
        <f t="shared" si="5"/>
        <v>413745.53746228432</v>
      </c>
      <c r="N30" s="38">
        <f t="shared" si="6"/>
        <v>241693.1155998802</v>
      </c>
      <c r="O30" s="30">
        <f t="shared" si="7"/>
        <v>0.71186314693065</v>
      </c>
    </row>
    <row r="31" spans="1:15" ht="13.5" thickTop="1" thickBot="1">
      <c r="A31" s="20" t="s">
        <v>245</v>
      </c>
      <c r="B31" s="288">
        <v>0</v>
      </c>
      <c r="C31" s="288"/>
      <c r="D31" s="279"/>
      <c r="E31" s="27"/>
      <c r="F31" s="30" t="s">
        <v>149</v>
      </c>
      <c r="J31" s="20" t="s">
        <v>245</v>
      </c>
      <c r="K31" s="289"/>
      <c r="L31" s="289"/>
      <c r="M31" s="282"/>
      <c r="N31" s="38"/>
      <c r="O31" s="30"/>
    </row>
    <row r="32" spans="1:15" ht="13.5" thickTop="1" thickBot="1">
      <c r="A32" s="20" t="s">
        <v>246</v>
      </c>
      <c r="B32" s="288">
        <v>0</v>
      </c>
      <c r="C32" s="288">
        <v>0</v>
      </c>
      <c r="D32" s="279">
        <f t="shared" si="0"/>
        <v>0</v>
      </c>
      <c r="E32" s="27">
        <f t="shared" si="1"/>
        <v>0</v>
      </c>
      <c r="F32" s="30" t="s">
        <v>149</v>
      </c>
      <c r="J32" s="20" t="s">
        <v>246</v>
      </c>
      <c r="K32" s="289">
        <f t="shared" si="3"/>
        <v>0</v>
      </c>
      <c r="L32" s="289">
        <f t="shared" si="4"/>
        <v>0</v>
      </c>
      <c r="M32" s="282">
        <f t="shared" si="5"/>
        <v>0</v>
      </c>
      <c r="N32" s="38">
        <f t="shared" si="6"/>
        <v>0</v>
      </c>
      <c r="O32" s="26" t="str">
        <f t="shared" si="7"/>
        <v>-</v>
      </c>
    </row>
    <row r="33" spans="1:15" ht="13.5" thickTop="1" thickBot="1">
      <c r="A33" s="12" t="s">
        <v>107</v>
      </c>
      <c r="B33" s="370">
        <v>0</v>
      </c>
      <c r="C33" s="370">
        <v>0</v>
      </c>
      <c r="D33" s="279">
        <f t="shared" si="0"/>
        <v>0</v>
      </c>
      <c r="E33" s="27">
        <f t="shared" si="1"/>
        <v>0</v>
      </c>
      <c r="F33" s="30" t="s">
        <v>149</v>
      </c>
      <c r="J33" s="12" t="s">
        <v>107</v>
      </c>
      <c r="K33" s="28">
        <f t="shared" si="3"/>
        <v>0</v>
      </c>
      <c r="L33" s="28">
        <f t="shared" si="4"/>
        <v>0</v>
      </c>
      <c r="M33" s="282">
        <f t="shared" si="5"/>
        <v>0</v>
      </c>
      <c r="N33" s="38">
        <f t="shared" si="6"/>
        <v>0</v>
      </c>
      <c r="O33" s="30" t="str">
        <f t="shared" si="7"/>
        <v>-</v>
      </c>
    </row>
    <row r="34" spans="1:15" ht="13.5" thickTop="1" thickBot="1">
      <c r="A34" s="20" t="s">
        <v>108</v>
      </c>
      <c r="B34" s="288">
        <v>0</v>
      </c>
      <c r="C34" s="288">
        <v>155733</v>
      </c>
      <c r="D34" s="279">
        <f t="shared" si="0"/>
        <v>0</v>
      </c>
      <c r="E34" s="27">
        <f t="shared" si="1"/>
        <v>30544.86613709915</v>
      </c>
      <c r="F34" s="30" t="s">
        <v>149</v>
      </c>
      <c r="J34" s="20" t="s">
        <v>108</v>
      </c>
      <c r="K34" s="289">
        <f t="shared" si="3"/>
        <v>0</v>
      </c>
      <c r="L34" s="289">
        <f t="shared" si="4"/>
        <v>30544.86613709915</v>
      </c>
      <c r="M34" s="282">
        <f t="shared" si="5"/>
        <v>0</v>
      </c>
      <c r="N34" s="38">
        <f t="shared" si="6"/>
        <v>35869.129603611487</v>
      </c>
      <c r="O34" s="30" t="str">
        <f t="shared" si="7"/>
        <v>-</v>
      </c>
    </row>
    <row r="35" spans="1:15" ht="13.5" thickTop="1" thickBot="1">
      <c r="A35" s="20" t="s">
        <v>109</v>
      </c>
      <c r="B35" s="288">
        <v>0</v>
      </c>
      <c r="C35" s="288">
        <v>155733</v>
      </c>
      <c r="D35" s="279">
        <f t="shared" si="0"/>
        <v>0</v>
      </c>
      <c r="E35" s="27">
        <f t="shared" si="1"/>
        <v>30544.86613709915</v>
      </c>
      <c r="F35" s="30" t="s">
        <v>149</v>
      </c>
      <c r="J35" s="20" t="s">
        <v>109</v>
      </c>
      <c r="K35" s="289">
        <f t="shared" si="3"/>
        <v>0</v>
      </c>
      <c r="L35" s="289">
        <f t="shared" si="4"/>
        <v>30544.86613709915</v>
      </c>
      <c r="M35" s="282">
        <f t="shared" si="5"/>
        <v>0</v>
      </c>
      <c r="N35" s="38">
        <f t="shared" si="6"/>
        <v>35869.129603611487</v>
      </c>
      <c r="O35" s="30" t="str">
        <f t="shared" si="7"/>
        <v>-</v>
      </c>
    </row>
    <row r="36" spans="1:15" ht="13.5" thickTop="1" thickBot="1">
      <c r="A36" s="12" t="s">
        <v>28</v>
      </c>
      <c r="B36" s="370">
        <v>3296932</v>
      </c>
      <c r="C36" s="370">
        <v>2011934</v>
      </c>
      <c r="D36" s="280">
        <f t="shared" si="0"/>
        <v>646647.44532705704</v>
      </c>
      <c r="E36" s="28">
        <f t="shared" si="1"/>
        <v>394612.92537020694</v>
      </c>
      <c r="F36" s="29">
        <f t="shared" si="2"/>
        <v>0.63868794900826764</v>
      </c>
      <c r="J36" s="12" t="s">
        <v>28</v>
      </c>
      <c r="K36" s="28">
        <f t="shared" si="3"/>
        <v>646647.44532705704</v>
      </c>
      <c r="L36" s="28">
        <f t="shared" si="4"/>
        <v>394612.92537020694</v>
      </c>
      <c r="M36" s="281">
        <f t="shared" si="5"/>
        <v>759364.3043047653</v>
      </c>
      <c r="N36" s="37">
        <f t="shared" si="6"/>
        <v>463397.74742612336</v>
      </c>
      <c r="O36" s="29">
        <f t="shared" si="7"/>
        <v>0.63868794900826764</v>
      </c>
    </row>
    <row r="37" spans="1:15" ht="13.5" thickTop="1" thickBot="1">
      <c r="A37" s="20" t="s">
        <v>123</v>
      </c>
      <c r="B37" s="288">
        <v>2205489</v>
      </c>
      <c r="C37" s="288">
        <v>1968121</v>
      </c>
      <c r="D37" s="279">
        <f t="shared" si="0"/>
        <v>432576.05177993531</v>
      </c>
      <c r="E37" s="27">
        <f t="shared" si="1"/>
        <v>386019.61361184664</v>
      </c>
      <c r="F37" s="30">
        <f t="shared" si="2"/>
        <v>0.12060640580533412</v>
      </c>
      <c r="J37" s="20" t="s">
        <v>123</v>
      </c>
      <c r="K37" s="289">
        <f t="shared" si="3"/>
        <v>432576.05177993531</v>
      </c>
      <c r="L37" s="289">
        <f t="shared" si="4"/>
        <v>386019.61361184664</v>
      </c>
      <c r="M37" s="282">
        <f t="shared" si="5"/>
        <v>507978.21129972127</v>
      </c>
      <c r="N37" s="38">
        <f t="shared" si="6"/>
        <v>453306.53891332884</v>
      </c>
      <c r="O37" s="30">
        <f t="shared" si="7"/>
        <v>0.12060640580533412</v>
      </c>
    </row>
    <row r="38" spans="1:15" ht="13.5" thickTop="1" thickBot="1">
      <c r="A38" s="16" t="s">
        <v>201</v>
      </c>
      <c r="B38" s="288">
        <v>318036</v>
      </c>
      <c r="C38" s="288"/>
      <c r="D38" s="279">
        <f t="shared" si="0"/>
        <v>62378.346572521332</v>
      </c>
      <c r="E38" s="27">
        <f t="shared" si="1"/>
        <v>0</v>
      </c>
      <c r="F38" s="30" t="s">
        <v>149</v>
      </c>
      <c r="J38" s="16" t="s">
        <v>201</v>
      </c>
      <c r="K38" s="289">
        <f t="shared" si="3"/>
        <v>62378.346572521332</v>
      </c>
      <c r="L38" s="289">
        <f t="shared" si="4"/>
        <v>0</v>
      </c>
      <c r="M38" s="282">
        <f t="shared" si="5"/>
        <v>73251.491351313991</v>
      </c>
      <c r="N38" s="38">
        <f t="shared" si="6"/>
        <v>0</v>
      </c>
      <c r="O38" s="30" t="str">
        <f t="shared" si="7"/>
        <v>-</v>
      </c>
    </row>
    <row r="39" spans="1:15" ht="13.5" thickTop="1" thickBot="1">
      <c r="A39" s="15" t="s">
        <v>202</v>
      </c>
      <c r="B39" s="288">
        <v>0</v>
      </c>
      <c r="C39" s="288"/>
      <c r="D39" s="279">
        <f t="shared" ref="D39:D70" si="8">B39/$F$1</f>
        <v>0</v>
      </c>
      <c r="E39" s="27">
        <f t="shared" ref="E39:E70" si="9">C39/$F$1</f>
        <v>0</v>
      </c>
      <c r="F39" s="30" t="s">
        <v>149</v>
      </c>
      <c r="J39" s="15" t="s">
        <v>202</v>
      </c>
      <c r="K39" s="289">
        <f t="shared" ref="K39:K70" si="10">D39</f>
        <v>0</v>
      </c>
      <c r="L39" s="289">
        <f t="shared" ref="L39:L70" si="11">E39</f>
        <v>0</v>
      </c>
      <c r="M39" s="282">
        <f t="shared" ref="M39:M70" si="12">B39/$H$1</f>
        <v>0</v>
      </c>
      <c r="N39" s="38">
        <f t="shared" ref="N39:N70" si="13">C39/$H$1</f>
        <v>0</v>
      </c>
      <c r="O39" s="30" t="str">
        <f t="shared" si="7"/>
        <v>-</v>
      </c>
    </row>
    <row r="40" spans="1:15" ht="13.5" thickTop="1" thickBot="1">
      <c r="A40" s="15" t="s">
        <v>203</v>
      </c>
      <c r="B40" s="288">
        <v>336645</v>
      </c>
      <c r="C40" s="288"/>
      <c r="D40" s="279">
        <f t="shared" si="8"/>
        <v>66028.243601059134</v>
      </c>
      <c r="E40" s="27">
        <f t="shared" si="9"/>
        <v>0</v>
      </c>
      <c r="F40" s="30" t="s">
        <v>149</v>
      </c>
      <c r="J40" s="15" t="s">
        <v>203</v>
      </c>
      <c r="K40" s="289">
        <f t="shared" si="10"/>
        <v>66028.243601059134</v>
      </c>
      <c r="L40" s="289">
        <f t="shared" si="11"/>
        <v>0</v>
      </c>
      <c r="M40" s="282">
        <f t="shared" si="12"/>
        <v>77537.600479075016</v>
      </c>
      <c r="N40" s="38">
        <f t="shared" si="13"/>
        <v>0</v>
      </c>
      <c r="O40" s="30" t="str">
        <f t="shared" si="7"/>
        <v>-</v>
      </c>
    </row>
    <row r="41" spans="1:15" ht="13.5" thickTop="1" thickBot="1">
      <c r="A41" s="15" t="s">
        <v>204</v>
      </c>
      <c r="B41" s="288">
        <v>335431</v>
      </c>
      <c r="C41" s="288"/>
      <c r="D41" s="279">
        <f t="shared" si="8"/>
        <v>65790.134353241156</v>
      </c>
      <c r="E41" s="27">
        <f t="shared" si="9"/>
        <v>0</v>
      </c>
      <c r="F41" s="30" t="s">
        <v>149</v>
      </c>
      <c r="J41" s="15" t="s">
        <v>204</v>
      </c>
      <c r="K41" s="289">
        <f t="shared" si="10"/>
        <v>65790.134353241156</v>
      </c>
      <c r="L41" s="289">
        <f t="shared" si="11"/>
        <v>0</v>
      </c>
      <c r="M41" s="282">
        <f t="shared" si="12"/>
        <v>77257.986502982691</v>
      </c>
      <c r="N41" s="38">
        <f t="shared" si="13"/>
        <v>0</v>
      </c>
      <c r="O41" s="30" t="str">
        <f t="shared" si="7"/>
        <v>-</v>
      </c>
    </row>
    <row r="42" spans="1:15" ht="25.5" thickTop="1" thickBot="1">
      <c r="A42" s="15" t="s">
        <v>205</v>
      </c>
      <c r="B42" s="288">
        <v>23373</v>
      </c>
      <c r="C42" s="288">
        <v>3901</v>
      </c>
      <c r="D42" s="279">
        <f t="shared" si="8"/>
        <v>4584.2894969108565</v>
      </c>
      <c r="E42" s="27">
        <f t="shared" si="9"/>
        <v>765.1269981367069</v>
      </c>
      <c r="F42" s="30">
        <f t="shared" si="2"/>
        <v>4.9915406306075365</v>
      </c>
      <c r="J42" s="15" t="s">
        <v>205</v>
      </c>
      <c r="K42" s="289">
        <f t="shared" si="10"/>
        <v>4584.2894969108565</v>
      </c>
      <c r="L42" s="289">
        <f t="shared" si="11"/>
        <v>765.1269981367069</v>
      </c>
      <c r="M42" s="282">
        <f t="shared" si="12"/>
        <v>5383.3751756224519</v>
      </c>
      <c r="N42" s="38">
        <f t="shared" si="13"/>
        <v>898.49598083699925</v>
      </c>
      <c r="O42" s="30">
        <f t="shared" si="7"/>
        <v>4.9915406306075365</v>
      </c>
    </row>
    <row r="43" spans="1:15" ht="13.5" thickTop="1" thickBot="1">
      <c r="A43" s="20" t="s">
        <v>206</v>
      </c>
      <c r="B43" s="288">
        <v>0</v>
      </c>
      <c r="C43" s="288">
        <v>0</v>
      </c>
      <c r="D43" s="290">
        <f t="shared" si="8"/>
        <v>0</v>
      </c>
      <c r="E43" s="27">
        <f t="shared" si="9"/>
        <v>0</v>
      </c>
      <c r="F43" s="30" t="s">
        <v>149</v>
      </c>
      <c r="J43" s="20" t="s">
        <v>206</v>
      </c>
      <c r="K43" s="289">
        <f t="shared" si="10"/>
        <v>0</v>
      </c>
      <c r="L43" s="289">
        <f t="shared" si="11"/>
        <v>0</v>
      </c>
      <c r="M43" s="291">
        <f t="shared" si="12"/>
        <v>0</v>
      </c>
      <c r="N43" s="38">
        <f t="shared" si="13"/>
        <v>0</v>
      </c>
      <c r="O43" s="26" t="str">
        <f t="shared" si="7"/>
        <v>-</v>
      </c>
    </row>
    <row r="44" spans="1:15" ht="13.5" thickTop="1" thickBot="1">
      <c r="A44" s="20" t="s">
        <v>207</v>
      </c>
      <c r="B44" s="288">
        <v>0</v>
      </c>
      <c r="C44" s="288">
        <v>0</v>
      </c>
      <c r="D44" s="290">
        <f t="shared" si="8"/>
        <v>0</v>
      </c>
      <c r="E44" s="27">
        <f t="shared" si="9"/>
        <v>0</v>
      </c>
      <c r="F44" s="30" t="s">
        <v>149</v>
      </c>
      <c r="J44" s="20" t="s">
        <v>207</v>
      </c>
      <c r="K44" s="289">
        <f t="shared" si="10"/>
        <v>0</v>
      </c>
      <c r="L44" s="289">
        <f t="shared" si="11"/>
        <v>0</v>
      </c>
      <c r="M44" s="291">
        <f t="shared" si="12"/>
        <v>0</v>
      </c>
      <c r="N44" s="38">
        <f t="shared" si="13"/>
        <v>0</v>
      </c>
      <c r="O44" s="26" t="str">
        <f t="shared" si="7"/>
        <v>-</v>
      </c>
    </row>
    <row r="45" spans="1:15" ht="13.5" thickTop="1" thickBot="1">
      <c r="A45" s="20" t="s">
        <v>208</v>
      </c>
      <c r="B45" s="288">
        <v>0</v>
      </c>
      <c r="C45" s="288">
        <v>0</v>
      </c>
      <c r="D45" s="290">
        <f t="shared" si="8"/>
        <v>0</v>
      </c>
      <c r="E45" s="27">
        <f t="shared" si="9"/>
        <v>0</v>
      </c>
      <c r="F45" s="30" t="s">
        <v>149</v>
      </c>
      <c r="J45" s="20" t="s">
        <v>208</v>
      </c>
      <c r="K45" s="289">
        <f t="shared" si="10"/>
        <v>0</v>
      </c>
      <c r="L45" s="289">
        <f t="shared" si="11"/>
        <v>0</v>
      </c>
      <c r="M45" s="291">
        <f t="shared" si="12"/>
        <v>0</v>
      </c>
      <c r="N45" s="38">
        <f t="shared" si="13"/>
        <v>0</v>
      </c>
      <c r="O45" s="26" t="str">
        <f t="shared" si="7"/>
        <v>-</v>
      </c>
    </row>
    <row r="46" spans="1:15" ht="13.5" thickTop="1" thickBot="1">
      <c r="A46" s="20" t="s">
        <v>209</v>
      </c>
      <c r="B46" s="288">
        <v>77958</v>
      </c>
      <c r="C46" s="288">
        <v>39912</v>
      </c>
      <c r="D46" s="279">
        <f t="shared" si="8"/>
        <v>15290.379523389234</v>
      </c>
      <c r="E46" s="27">
        <f t="shared" si="9"/>
        <v>7828.1847602235957</v>
      </c>
      <c r="F46" s="30">
        <f t="shared" si="2"/>
        <v>0.95324714371617558</v>
      </c>
      <c r="J46" s="20" t="s">
        <v>209</v>
      </c>
      <c r="K46" s="289">
        <f t="shared" si="10"/>
        <v>15290.379523389234</v>
      </c>
      <c r="L46" s="289">
        <f t="shared" si="11"/>
        <v>7828.1847602235957</v>
      </c>
      <c r="M46" s="282">
        <f t="shared" si="12"/>
        <v>17955.639496049935</v>
      </c>
      <c r="N46" s="38">
        <f t="shared" si="13"/>
        <v>9192.712531957528</v>
      </c>
      <c r="O46" s="30">
        <f t="shared" si="7"/>
        <v>0.95324714371617558</v>
      </c>
    </row>
    <row r="47" spans="1:15" ht="13.5" thickTop="1" thickBot="1">
      <c r="A47" s="12" t="s">
        <v>30</v>
      </c>
      <c r="B47" s="370">
        <v>46975</v>
      </c>
      <c r="C47" s="370">
        <v>-16322</v>
      </c>
      <c r="D47" s="280">
        <f t="shared" si="8"/>
        <v>9213.4941649504763</v>
      </c>
      <c r="E47" s="28">
        <f t="shared" si="9"/>
        <v>-3201.3337256055706</v>
      </c>
      <c r="F47" s="29">
        <f t="shared" si="2"/>
        <v>-3.8780173998284524</v>
      </c>
      <c r="J47" s="12" t="s">
        <v>30</v>
      </c>
      <c r="K47" s="28">
        <f t="shared" si="10"/>
        <v>9213.4941649504763</v>
      </c>
      <c r="L47" s="28">
        <f t="shared" si="11"/>
        <v>-3201.3337256055706</v>
      </c>
      <c r="M47" s="281">
        <f t="shared" si="12"/>
        <v>10819.494667987194</v>
      </c>
      <c r="N47" s="37">
        <f t="shared" si="13"/>
        <v>-3759.356933919893</v>
      </c>
      <c r="O47" s="29">
        <f t="shared" si="7"/>
        <v>-3.8780173998284524</v>
      </c>
    </row>
    <row r="48" spans="1:15" ht="13.5" thickTop="1" thickBot="1">
      <c r="A48" s="20" t="s">
        <v>31</v>
      </c>
      <c r="B48" s="288">
        <v>34636</v>
      </c>
      <c r="C48" s="288">
        <v>81611</v>
      </c>
      <c r="D48" s="279">
        <f t="shared" si="8"/>
        <v>6793.3705991958423</v>
      </c>
      <c r="E48" s="27">
        <f t="shared" si="9"/>
        <v>16006.864764146319</v>
      </c>
      <c r="F48" s="30">
        <f t="shared" si="2"/>
        <v>-0.57559642695224911</v>
      </c>
      <c r="J48" s="20" t="s">
        <v>31</v>
      </c>
      <c r="K48" s="289">
        <f t="shared" si="10"/>
        <v>6793.3705991958423</v>
      </c>
      <c r="L48" s="289">
        <f t="shared" si="11"/>
        <v>16006.864764146319</v>
      </c>
      <c r="M48" s="282">
        <f t="shared" si="12"/>
        <v>7977.52032613953</v>
      </c>
      <c r="N48" s="38">
        <f t="shared" si="13"/>
        <v>18797.014994126723</v>
      </c>
      <c r="O48" s="30">
        <f t="shared" si="7"/>
        <v>-0.57559642695224911</v>
      </c>
    </row>
    <row r="49" spans="1:15" ht="13.5" thickTop="1" thickBot="1">
      <c r="A49" s="20" t="s">
        <v>32</v>
      </c>
      <c r="B49" s="288">
        <v>81611</v>
      </c>
      <c r="C49" s="288">
        <v>65289</v>
      </c>
      <c r="D49" s="279">
        <f t="shared" si="8"/>
        <v>16006.864764146319</v>
      </c>
      <c r="E49" s="27">
        <f t="shared" si="9"/>
        <v>12805.531038540748</v>
      </c>
      <c r="F49" s="30">
        <f t="shared" si="2"/>
        <v>0.24999617087105025</v>
      </c>
      <c r="J49" s="20" t="s">
        <v>32</v>
      </c>
      <c r="K49" s="289">
        <f t="shared" si="10"/>
        <v>16006.864764146319</v>
      </c>
      <c r="L49" s="289">
        <f t="shared" si="11"/>
        <v>12805.531038540748</v>
      </c>
      <c r="M49" s="282">
        <f t="shared" si="12"/>
        <v>18797.014994126723</v>
      </c>
      <c r="N49" s="38">
        <f t="shared" si="13"/>
        <v>15037.65806020683</v>
      </c>
      <c r="O49" s="30">
        <f t="shared" si="7"/>
        <v>0.24999617087105025</v>
      </c>
    </row>
    <row r="50" spans="1:15" ht="13.5" thickTop="1" thickBot="1">
      <c r="A50" s="21" t="s">
        <v>194</v>
      </c>
      <c r="B50" s="371">
        <v>9670300</v>
      </c>
      <c r="C50" s="371">
        <v>7516183</v>
      </c>
      <c r="D50" s="280">
        <f t="shared" si="8"/>
        <v>1896695.1064038444</v>
      </c>
      <c r="E50" s="32">
        <f t="shared" si="9"/>
        <v>1474194.9593017555</v>
      </c>
      <c r="F50" s="33">
        <f t="shared" si="2"/>
        <v>0.28659719966903413</v>
      </c>
      <c r="J50" s="21" t="s">
        <v>194</v>
      </c>
      <c r="K50" s="28">
        <f t="shared" si="10"/>
        <v>1896695.1064038444</v>
      </c>
      <c r="L50" s="32">
        <f t="shared" si="11"/>
        <v>1474194.9593017555</v>
      </c>
      <c r="M50" s="281">
        <f t="shared" si="12"/>
        <v>2227307.2759518158</v>
      </c>
      <c r="N50" s="39">
        <f t="shared" si="13"/>
        <v>1731161.2962664394</v>
      </c>
      <c r="O50" s="33">
        <f t="shared" si="7"/>
        <v>0.28659719966903413</v>
      </c>
    </row>
    <row r="51" spans="1:15" ht="13.5" thickTop="1" thickBot="1">
      <c r="A51" s="21" t="s">
        <v>34</v>
      </c>
      <c r="B51" s="371">
        <v>2239995</v>
      </c>
      <c r="C51" s="371">
        <v>3009019</v>
      </c>
      <c r="D51" s="280">
        <f t="shared" si="8"/>
        <v>439343.92468373053</v>
      </c>
      <c r="E51" s="32">
        <f t="shared" si="9"/>
        <v>590177.30705109355</v>
      </c>
      <c r="F51" s="33">
        <f t="shared" si="2"/>
        <v>-0.25557299571720882</v>
      </c>
      <c r="J51" s="21" t="s">
        <v>34</v>
      </c>
      <c r="K51" s="28">
        <f t="shared" si="10"/>
        <v>439343.92468373053</v>
      </c>
      <c r="L51" s="32">
        <f t="shared" si="11"/>
        <v>590177.30705109355</v>
      </c>
      <c r="M51" s="281">
        <f t="shared" si="12"/>
        <v>515925.78943731711</v>
      </c>
      <c r="N51" s="39">
        <f t="shared" si="13"/>
        <v>693050.87868807139</v>
      </c>
      <c r="O51" s="33">
        <f t="shared" si="7"/>
        <v>-0.25557299571720882</v>
      </c>
    </row>
    <row r="52" spans="1:15" ht="13.5" thickTop="1" thickBot="1">
      <c r="A52" s="20" t="s">
        <v>35</v>
      </c>
      <c r="B52" s="288">
        <v>3973204</v>
      </c>
      <c r="C52" s="288">
        <v>3966700</v>
      </c>
      <c r="D52" s="290">
        <f t="shared" si="8"/>
        <v>779288.81043444155</v>
      </c>
      <c r="E52" s="27">
        <f t="shared" si="9"/>
        <v>778013.1411199373</v>
      </c>
      <c r="F52" s="30">
        <f t="shared" si="2"/>
        <v>1.6396500869740591E-3</v>
      </c>
      <c r="J52" s="20" t="s">
        <v>35</v>
      </c>
      <c r="K52" s="289">
        <f t="shared" si="10"/>
        <v>779288.81043444155</v>
      </c>
      <c r="L52" s="289">
        <f t="shared" si="11"/>
        <v>778013.1411199373</v>
      </c>
      <c r="M52" s="291">
        <f t="shared" si="12"/>
        <v>915126.33300320141</v>
      </c>
      <c r="N52" s="38">
        <f t="shared" si="13"/>
        <v>913628.30227790948</v>
      </c>
      <c r="O52" s="26">
        <f t="shared" si="7"/>
        <v>1.6396500869740591E-3</v>
      </c>
    </row>
    <row r="53" spans="1:15" ht="13.5" thickTop="1" thickBot="1">
      <c r="A53" s="20" t="s">
        <v>114</v>
      </c>
      <c r="B53" s="288">
        <v>0</v>
      </c>
      <c r="C53" s="288">
        <v>0</v>
      </c>
      <c r="D53" s="290">
        <f t="shared" si="8"/>
        <v>0</v>
      </c>
      <c r="E53" s="27">
        <f t="shared" si="9"/>
        <v>0</v>
      </c>
      <c r="F53" s="30" t="s">
        <v>149</v>
      </c>
      <c r="J53" s="20" t="s">
        <v>114</v>
      </c>
      <c r="K53" s="289">
        <f t="shared" si="10"/>
        <v>0</v>
      </c>
      <c r="L53" s="289">
        <f t="shared" si="11"/>
        <v>0</v>
      </c>
      <c r="M53" s="291">
        <f t="shared" si="12"/>
        <v>0</v>
      </c>
      <c r="N53" s="38">
        <f t="shared" si="13"/>
        <v>0</v>
      </c>
      <c r="O53" s="26" t="str">
        <f t="shared" si="7"/>
        <v>-</v>
      </c>
    </row>
    <row r="54" spans="1:15" ht="13.5" thickTop="1" thickBot="1">
      <c r="A54" s="20" t="s">
        <v>36</v>
      </c>
      <c r="B54" s="288">
        <v>341502</v>
      </c>
      <c r="C54" s="288">
        <v>311562</v>
      </c>
      <c r="D54" s="279">
        <f t="shared" si="8"/>
        <v>66980.876728449555</v>
      </c>
      <c r="E54" s="27">
        <f t="shared" si="9"/>
        <v>61108.561341571054</v>
      </c>
      <c r="F54" s="30">
        <f t="shared" si="2"/>
        <v>9.6096443083559607E-2</v>
      </c>
      <c r="J54" s="20" t="s">
        <v>36</v>
      </c>
      <c r="K54" s="289">
        <f t="shared" si="10"/>
        <v>66980.876728449555</v>
      </c>
      <c r="L54" s="289">
        <f t="shared" si="11"/>
        <v>61108.561341571054</v>
      </c>
      <c r="M54" s="282">
        <f t="shared" si="12"/>
        <v>78656.286707971522</v>
      </c>
      <c r="N54" s="38">
        <f t="shared" si="13"/>
        <v>71760.370361839829</v>
      </c>
      <c r="O54" s="30">
        <f t="shared" si="7"/>
        <v>9.6096443083559607E-2</v>
      </c>
    </row>
    <row r="55" spans="1:15" ht="13.5" thickTop="1" thickBot="1">
      <c r="A55" s="20" t="s">
        <v>114</v>
      </c>
      <c r="B55" s="288">
        <v>0</v>
      </c>
      <c r="C55" s="288">
        <v>166856</v>
      </c>
      <c r="D55" s="279">
        <f t="shared" si="8"/>
        <v>0</v>
      </c>
      <c r="E55" s="27">
        <f t="shared" si="9"/>
        <v>32726.488182798865</v>
      </c>
      <c r="F55" s="30" t="s">
        <v>149</v>
      </c>
      <c r="J55" s="20" t="s">
        <v>114</v>
      </c>
      <c r="K55" s="289">
        <f t="shared" si="10"/>
        <v>0</v>
      </c>
      <c r="L55" s="289">
        <f t="shared" si="11"/>
        <v>32726.488182798865</v>
      </c>
      <c r="M55" s="282">
        <f t="shared" si="12"/>
        <v>0</v>
      </c>
      <c r="N55" s="38">
        <f t="shared" si="13"/>
        <v>38431.029320312315</v>
      </c>
      <c r="O55" s="30" t="str">
        <f t="shared" si="7"/>
        <v>-</v>
      </c>
    </row>
    <row r="56" spans="1:15" ht="13.5" thickTop="1" thickBot="1">
      <c r="A56" s="20" t="s">
        <v>115</v>
      </c>
      <c r="B56" s="288">
        <v>0</v>
      </c>
      <c r="C56" s="288">
        <v>0</v>
      </c>
      <c r="D56" s="290">
        <f t="shared" si="8"/>
        <v>0</v>
      </c>
      <c r="E56" s="27">
        <f t="shared" si="9"/>
        <v>0</v>
      </c>
      <c r="F56" s="30" t="s">
        <v>149</v>
      </c>
      <c r="J56" s="20" t="s">
        <v>115</v>
      </c>
      <c r="K56" s="289">
        <f t="shared" si="10"/>
        <v>0</v>
      </c>
      <c r="L56" s="289">
        <f t="shared" si="11"/>
        <v>0</v>
      </c>
      <c r="M56" s="291">
        <f t="shared" si="12"/>
        <v>0</v>
      </c>
      <c r="N56" s="38">
        <f t="shared" si="13"/>
        <v>0</v>
      </c>
      <c r="O56" s="26" t="str">
        <f t="shared" si="7"/>
        <v>-</v>
      </c>
    </row>
    <row r="57" spans="1:15" ht="13.5" thickTop="1" thickBot="1">
      <c r="A57" s="20" t="s">
        <v>37</v>
      </c>
      <c r="B57" s="288">
        <v>1013422</v>
      </c>
      <c r="C57" s="288">
        <v>389146</v>
      </c>
      <c r="D57" s="279">
        <f t="shared" si="8"/>
        <v>198768.65744826911</v>
      </c>
      <c r="E57" s="27">
        <f t="shared" si="9"/>
        <v>76325.585956653929</v>
      </c>
      <c r="F57" s="30">
        <f t="shared" si="2"/>
        <v>1.6042205239164735</v>
      </c>
      <c r="J57" s="20" t="s">
        <v>37</v>
      </c>
      <c r="K57" s="289">
        <f t="shared" si="10"/>
        <v>198768.65744826911</v>
      </c>
      <c r="L57" s="289">
        <f t="shared" si="11"/>
        <v>76325.585956653929</v>
      </c>
      <c r="M57" s="282">
        <f t="shared" si="12"/>
        <v>233415.94306377685</v>
      </c>
      <c r="N57" s="38">
        <f t="shared" si="13"/>
        <v>89629.868484694933</v>
      </c>
      <c r="O57" s="30">
        <f t="shared" si="7"/>
        <v>1.6042205239164735</v>
      </c>
    </row>
    <row r="58" spans="1:15" ht="13.5" thickTop="1" thickBot="1">
      <c r="A58" s="20" t="s">
        <v>116</v>
      </c>
      <c r="B58" s="288">
        <v>0</v>
      </c>
      <c r="C58" s="288">
        <v>0</v>
      </c>
      <c r="D58" s="290">
        <f t="shared" si="8"/>
        <v>0</v>
      </c>
      <c r="E58" s="27">
        <f t="shared" si="9"/>
        <v>0</v>
      </c>
      <c r="F58" s="30" t="s">
        <v>149</v>
      </c>
      <c r="J58" s="20" t="s">
        <v>116</v>
      </c>
      <c r="K58" s="289">
        <f t="shared" si="10"/>
        <v>0</v>
      </c>
      <c r="L58" s="289">
        <f t="shared" si="11"/>
        <v>0</v>
      </c>
      <c r="M58" s="291">
        <f t="shared" si="12"/>
        <v>0</v>
      </c>
      <c r="N58" s="38">
        <f t="shared" si="13"/>
        <v>0</v>
      </c>
      <c r="O58" s="26" t="str">
        <f t="shared" si="7"/>
        <v>-</v>
      </c>
    </row>
    <row r="59" spans="1:15" ht="13.5" thickTop="1" thickBot="1">
      <c r="A59" s="21" t="s">
        <v>38</v>
      </c>
      <c r="B59" s="371">
        <v>5328128</v>
      </c>
      <c r="C59" s="371">
        <v>4667408</v>
      </c>
      <c r="D59" s="280">
        <f t="shared" si="8"/>
        <v>1045038.3446111602</v>
      </c>
      <c r="E59" s="32">
        <f t="shared" si="9"/>
        <v>915447.28841816226</v>
      </c>
      <c r="F59" s="33">
        <f t="shared" si="2"/>
        <v>0.14156036926705357</v>
      </c>
      <c r="J59" s="21" t="s">
        <v>38</v>
      </c>
      <c r="K59" s="28">
        <f t="shared" si="10"/>
        <v>1045038.3446111602</v>
      </c>
      <c r="L59" s="32">
        <f t="shared" si="11"/>
        <v>915447.28841816226</v>
      </c>
      <c r="M59" s="281">
        <f t="shared" si="12"/>
        <v>1227198.5627749497</v>
      </c>
      <c r="N59" s="39">
        <f t="shared" si="13"/>
        <v>1075018.5411244442</v>
      </c>
      <c r="O59" s="33">
        <f t="shared" si="7"/>
        <v>0.14156036926705357</v>
      </c>
    </row>
    <row r="60" spans="1:15" s="1" customFormat="1" ht="13.5" thickTop="1" thickBot="1">
      <c r="A60" s="44" t="s">
        <v>117</v>
      </c>
      <c r="B60" s="369">
        <v>0</v>
      </c>
      <c r="C60" s="369">
        <v>0</v>
      </c>
      <c r="D60" s="5">
        <f t="shared" si="8"/>
        <v>0</v>
      </c>
      <c r="E60" s="5">
        <f t="shared" si="9"/>
        <v>0</v>
      </c>
      <c r="F60" s="29" t="s">
        <v>149</v>
      </c>
      <c r="J60" s="44" t="s">
        <v>117</v>
      </c>
      <c r="K60" s="5">
        <f t="shared" si="10"/>
        <v>0</v>
      </c>
      <c r="L60" s="5">
        <f t="shared" si="11"/>
        <v>0</v>
      </c>
      <c r="M60" s="7">
        <f t="shared" si="12"/>
        <v>0</v>
      </c>
      <c r="N60" s="7">
        <f t="shared" si="13"/>
        <v>0</v>
      </c>
      <c r="O60" s="367" t="str">
        <f t="shared" si="7"/>
        <v>-</v>
      </c>
    </row>
    <row r="61" spans="1:15" ht="13.5" thickTop="1" thickBot="1">
      <c r="A61" s="20" t="s">
        <v>31</v>
      </c>
      <c r="B61" s="288">
        <v>0</v>
      </c>
      <c r="C61" s="288">
        <v>0</v>
      </c>
      <c r="D61" s="290">
        <f t="shared" si="8"/>
        <v>0</v>
      </c>
      <c r="E61" s="27">
        <f t="shared" si="9"/>
        <v>0</v>
      </c>
      <c r="F61" s="30" t="s">
        <v>149</v>
      </c>
      <c r="J61" s="20" t="s">
        <v>31</v>
      </c>
      <c r="K61" s="289">
        <f t="shared" si="10"/>
        <v>0</v>
      </c>
      <c r="L61" s="289">
        <f t="shared" si="11"/>
        <v>0</v>
      </c>
      <c r="M61" s="291">
        <f t="shared" si="12"/>
        <v>0</v>
      </c>
      <c r="N61" s="38">
        <f t="shared" si="13"/>
        <v>0</v>
      </c>
      <c r="O61" s="26" t="str">
        <f t="shared" si="7"/>
        <v>-</v>
      </c>
    </row>
    <row r="62" spans="1:15" ht="13.5" thickTop="1" thickBot="1">
      <c r="A62" s="20" t="s">
        <v>32</v>
      </c>
      <c r="B62" s="288">
        <v>0</v>
      </c>
      <c r="C62" s="288">
        <v>0</v>
      </c>
      <c r="D62" s="290">
        <f t="shared" si="8"/>
        <v>0</v>
      </c>
      <c r="E62" s="27">
        <f t="shared" si="9"/>
        <v>0</v>
      </c>
      <c r="F62" s="30" t="s">
        <v>149</v>
      </c>
      <c r="J62" s="20" t="s">
        <v>32</v>
      </c>
      <c r="K62" s="289">
        <f t="shared" si="10"/>
        <v>0</v>
      </c>
      <c r="L62" s="289">
        <f t="shared" si="11"/>
        <v>0</v>
      </c>
      <c r="M62" s="291">
        <f t="shared" si="12"/>
        <v>0</v>
      </c>
      <c r="N62" s="38">
        <f t="shared" si="13"/>
        <v>0</v>
      </c>
      <c r="O62" s="26" t="str">
        <f t="shared" si="7"/>
        <v>-</v>
      </c>
    </row>
    <row r="63" spans="1:15" ht="13.5" thickTop="1" thickBot="1">
      <c r="A63" s="20" t="s">
        <v>39</v>
      </c>
      <c r="B63" s="288">
        <v>1811586</v>
      </c>
      <c r="C63" s="288">
        <v>1822329</v>
      </c>
      <c r="D63" s="279">
        <f t="shared" si="8"/>
        <v>355317.44630773761</v>
      </c>
      <c r="E63" s="27">
        <f t="shared" si="9"/>
        <v>357424.53662842017</v>
      </c>
      <c r="F63" s="30">
        <f t="shared" si="2"/>
        <v>-5.8952033359508625E-3</v>
      </c>
      <c r="J63" s="20" t="s">
        <v>39</v>
      </c>
      <c r="K63" s="289">
        <f t="shared" si="10"/>
        <v>355317.44630773761</v>
      </c>
      <c r="L63" s="289">
        <f t="shared" si="11"/>
        <v>357424.53662842017</v>
      </c>
      <c r="M63" s="282">
        <f t="shared" si="12"/>
        <v>417252.68903885572</v>
      </c>
      <c r="N63" s="38">
        <f t="shared" si="13"/>
        <v>419727.06543519814</v>
      </c>
      <c r="O63" s="30">
        <f t="shared" si="7"/>
        <v>-5.8952033359508625E-3</v>
      </c>
    </row>
    <row r="64" spans="1:15" ht="13.5" thickTop="1" thickBot="1">
      <c r="A64" s="20" t="s">
        <v>118</v>
      </c>
      <c r="B64" s="288">
        <v>0</v>
      </c>
      <c r="C64" s="288">
        <v>0</v>
      </c>
      <c r="D64" s="279">
        <f t="shared" si="8"/>
        <v>0</v>
      </c>
      <c r="E64" s="27">
        <f t="shared" si="9"/>
        <v>0</v>
      </c>
      <c r="F64" s="30" t="s">
        <v>149</v>
      </c>
      <c r="J64" s="20" t="s">
        <v>118</v>
      </c>
      <c r="K64" s="289">
        <f t="shared" si="10"/>
        <v>0</v>
      </c>
      <c r="L64" s="289">
        <f t="shared" si="11"/>
        <v>0</v>
      </c>
      <c r="M64" s="282">
        <f t="shared" si="12"/>
        <v>0</v>
      </c>
      <c r="N64" s="38">
        <f t="shared" si="13"/>
        <v>0</v>
      </c>
      <c r="O64" s="30" t="str">
        <f t="shared" si="7"/>
        <v>-</v>
      </c>
    </row>
    <row r="65" spans="1:15" ht="13.5" thickTop="1" thickBot="1">
      <c r="A65" s="20" t="s">
        <v>40</v>
      </c>
      <c r="B65" s="288">
        <v>383221</v>
      </c>
      <c r="C65" s="288">
        <v>927528</v>
      </c>
      <c r="D65" s="279">
        <f t="shared" si="8"/>
        <v>75163.479454741595</v>
      </c>
      <c r="E65" s="27">
        <f t="shared" si="9"/>
        <v>181921.741688732</v>
      </c>
      <c r="F65" s="30">
        <f t="shared" si="2"/>
        <v>-0.58683619254620889</v>
      </c>
      <c r="J65" s="20" t="s">
        <v>40</v>
      </c>
      <c r="K65" s="289">
        <f t="shared" si="10"/>
        <v>75163.479454741595</v>
      </c>
      <c r="L65" s="289">
        <f t="shared" si="11"/>
        <v>181921.741688732</v>
      </c>
      <c r="M65" s="282">
        <f t="shared" si="12"/>
        <v>88265.195660685902</v>
      </c>
      <c r="N65" s="38">
        <f t="shared" si="13"/>
        <v>213632.44811940021</v>
      </c>
      <c r="O65" s="30">
        <f t="shared" si="7"/>
        <v>-0.58683619254620889</v>
      </c>
    </row>
    <row r="66" spans="1:15" ht="13.5" thickTop="1" thickBot="1">
      <c r="A66" s="21" t="s">
        <v>41</v>
      </c>
      <c r="B66" s="371">
        <v>2194807</v>
      </c>
      <c r="C66" s="371">
        <v>2749857</v>
      </c>
      <c r="D66" s="280">
        <f t="shared" si="8"/>
        <v>430480.92576247919</v>
      </c>
      <c r="E66" s="32">
        <f t="shared" si="9"/>
        <v>539346.27831715217</v>
      </c>
      <c r="F66" s="33">
        <f t="shared" si="2"/>
        <v>-0.20184685967306665</v>
      </c>
      <c r="J66" s="21" t="s">
        <v>41</v>
      </c>
      <c r="K66" s="28">
        <f t="shared" si="10"/>
        <v>430480.92576247919</v>
      </c>
      <c r="L66" s="32">
        <f t="shared" si="11"/>
        <v>539346.27831715217</v>
      </c>
      <c r="M66" s="281">
        <f t="shared" si="12"/>
        <v>505517.88469954161</v>
      </c>
      <c r="N66" s="39">
        <f t="shared" si="13"/>
        <v>633359.51355459844</v>
      </c>
      <c r="O66" s="33">
        <f t="shared" si="7"/>
        <v>-0.20184685967306665</v>
      </c>
    </row>
    <row r="67" spans="1:15" ht="13.5" thickTop="1" thickBot="1">
      <c r="A67" s="21" t="s">
        <v>42</v>
      </c>
      <c r="B67" s="371">
        <v>3133321</v>
      </c>
      <c r="C67" s="371">
        <v>1917551</v>
      </c>
      <c r="D67" s="280">
        <f t="shared" si="8"/>
        <v>614557.41884868103</v>
      </c>
      <c r="E67" s="32">
        <f t="shared" si="9"/>
        <v>376101.01010101015</v>
      </c>
      <c r="F67" s="33">
        <f t="shared" si="2"/>
        <v>0.63402225025566461</v>
      </c>
      <c r="J67" s="21" t="s">
        <v>42</v>
      </c>
      <c r="K67" s="28">
        <f t="shared" si="10"/>
        <v>614557.41884868103</v>
      </c>
      <c r="L67" s="32">
        <f t="shared" si="11"/>
        <v>376101.01010101015</v>
      </c>
      <c r="M67" s="281">
        <f t="shared" si="12"/>
        <v>721680.67807540821</v>
      </c>
      <c r="N67" s="39">
        <f t="shared" si="13"/>
        <v>441659.0275698459</v>
      </c>
      <c r="O67" s="33">
        <f t="shared" si="7"/>
        <v>0.63402225025566461</v>
      </c>
    </row>
    <row r="68" spans="1:15" ht="13.5" thickTop="1" thickBot="1">
      <c r="A68" s="12" t="s">
        <v>43</v>
      </c>
      <c r="B68" s="370">
        <v>17238423</v>
      </c>
      <c r="C68" s="370">
        <v>15192610</v>
      </c>
      <c r="D68" s="280">
        <f t="shared" si="8"/>
        <v>3381077.375698735</v>
      </c>
      <c r="E68" s="28">
        <f t="shared" si="9"/>
        <v>2979819.5547710112</v>
      </c>
      <c r="F68" s="29">
        <f t="shared" si="2"/>
        <v>0.13465842932846955</v>
      </c>
      <c r="J68" s="12" t="s">
        <v>43</v>
      </c>
      <c r="K68" s="28">
        <f t="shared" si="10"/>
        <v>3381077.375698735</v>
      </c>
      <c r="L68" s="28">
        <f t="shared" si="11"/>
        <v>2979819.5547710112</v>
      </c>
      <c r="M68" s="281">
        <f t="shared" si="12"/>
        <v>3970431.6281640828</v>
      </c>
      <c r="N68" s="37">
        <f t="shared" si="13"/>
        <v>3499230.7160789547</v>
      </c>
      <c r="O68" s="29">
        <f t="shared" si="7"/>
        <v>0.13465842932846955</v>
      </c>
    </row>
    <row r="69" spans="1:15" ht="13.5" thickTop="1" thickBot="1">
      <c r="A69" s="12" t="s">
        <v>44</v>
      </c>
      <c r="B69" s="370">
        <v>11865107</v>
      </c>
      <c r="C69" s="370">
        <v>10266040</v>
      </c>
      <c r="D69" s="280">
        <f t="shared" si="8"/>
        <v>2327176.0321663236</v>
      </c>
      <c r="E69" s="28">
        <f t="shared" si="9"/>
        <v>2013541.2376189076</v>
      </c>
      <c r="F69" s="29">
        <f t="shared" si="2"/>
        <v>0.15576278681945521</v>
      </c>
      <c r="J69" s="12" t="s">
        <v>44</v>
      </c>
      <c r="K69" s="28">
        <f t="shared" si="10"/>
        <v>2327176.0321663236</v>
      </c>
      <c r="L69" s="28">
        <f t="shared" si="11"/>
        <v>2013541.2376189076</v>
      </c>
      <c r="M69" s="281">
        <f t="shared" si="12"/>
        <v>2732825.1606513574</v>
      </c>
      <c r="N69" s="37">
        <f t="shared" si="13"/>
        <v>2364520.8098210376</v>
      </c>
      <c r="O69" s="29">
        <f t="shared" si="7"/>
        <v>0.15576278681945521</v>
      </c>
    </row>
    <row r="70" spans="1:15" ht="13.5" thickTop="1" thickBot="1">
      <c r="A70" s="12" t="s">
        <v>45</v>
      </c>
      <c r="B70" s="370">
        <v>5373316</v>
      </c>
      <c r="C70" s="370">
        <v>4926570</v>
      </c>
      <c r="D70" s="280">
        <f t="shared" si="8"/>
        <v>1053901.3435324116</v>
      </c>
      <c r="E70" s="28">
        <f t="shared" si="9"/>
        <v>966278.31715210364</v>
      </c>
      <c r="F70" s="29">
        <f t="shared" ref="F70:F76" si="14">(B70-C70)/C70</f>
        <v>9.0680940289085507E-2</v>
      </c>
      <c r="J70" s="12" t="s">
        <v>45</v>
      </c>
      <c r="K70" s="28">
        <f t="shared" si="10"/>
        <v>1053901.3435324116</v>
      </c>
      <c r="L70" s="28">
        <f t="shared" si="11"/>
        <v>966278.31715210364</v>
      </c>
      <c r="M70" s="281">
        <f t="shared" si="12"/>
        <v>1237606.4675127254</v>
      </c>
      <c r="N70" s="37">
        <f t="shared" si="13"/>
        <v>1134709.9062579174</v>
      </c>
      <c r="O70" s="29">
        <f t="shared" si="7"/>
        <v>9.0680940289085507E-2</v>
      </c>
    </row>
    <row r="71" spans="1:15" ht="13.5" thickTop="1" thickBot="1">
      <c r="A71" s="20" t="s">
        <v>46</v>
      </c>
      <c r="B71" s="288">
        <v>67384</v>
      </c>
      <c r="C71" s="288">
        <v>150107</v>
      </c>
      <c r="D71" s="279">
        <f t="shared" ref="D71:D76" si="15">B71/$F$1</f>
        <v>13216.436206727471</v>
      </c>
      <c r="E71" s="27">
        <f t="shared" ref="E71:E76" si="16">C71/$F$1</f>
        <v>29441.404334608222</v>
      </c>
      <c r="F71" s="30">
        <f t="shared" si="14"/>
        <v>-0.55109355326533738</v>
      </c>
      <c r="J71" s="20" t="s">
        <v>46</v>
      </c>
      <c r="K71" s="289">
        <f t="shared" ref="K71:K76" si="17">D71</f>
        <v>13216.436206727471</v>
      </c>
      <c r="L71" s="289">
        <f t="shared" ref="L71:L76" si="18">E71</f>
        <v>29441.404334608222</v>
      </c>
      <c r="M71" s="282">
        <f t="shared" ref="M71:M76" si="19">B71/$H$1</f>
        <v>15520.187944814243</v>
      </c>
      <c r="N71" s="38">
        <f t="shared" ref="N71:N76" si="20">C71/$H$1</f>
        <v>34573.323813252871</v>
      </c>
      <c r="O71" s="30">
        <f t="shared" si="7"/>
        <v>-0.55109355326533738</v>
      </c>
    </row>
    <row r="72" spans="1:15" ht="13.5" thickTop="1" thickBot="1">
      <c r="A72" s="20" t="s">
        <v>47</v>
      </c>
      <c r="B72" s="288">
        <v>0</v>
      </c>
      <c r="C72" s="288">
        <v>0</v>
      </c>
      <c r="D72" s="290">
        <f t="shared" si="15"/>
        <v>0</v>
      </c>
      <c r="E72" s="27">
        <f t="shared" si="16"/>
        <v>0</v>
      </c>
      <c r="F72" s="30" t="s">
        <v>149</v>
      </c>
      <c r="J72" s="20" t="s">
        <v>47</v>
      </c>
      <c r="K72" s="289">
        <f t="shared" si="17"/>
        <v>0</v>
      </c>
      <c r="L72" s="289">
        <f t="shared" si="18"/>
        <v>0</v>
      </c>
      <c r="M72" s="291">
        <f t="shared" si="19"/>
        <v>0</v>
      </c>
      <c r="N72" s="38">
        <f t="shared" si="20"/>
        <v>0</v>
      </c>
      <c r="O72" s="26" t="str">
        <f t="shared" ref="O72:O76" si="21">F72</f>
        <v>-</v>
      </c>
    </row>
    <row r="73" spans="1:15" ht="13.5" thickTop="1" thickBot="1">
      <c r="A73" s="20" t="s">
        <v>119</v>
      </c>
      <c r="B73" s="288">
        <v>0</v>
      </c>
      <c r="C73" s="288">
        <v>0</v>
      </c>
      <c r="D73" s="279">
        <f t="shared" si="15"/>
        <v>0</v>
      </c>
      <c r="E73" s="27">
        <f t="shared" si="16"/>
        <v>0</v>
      </c>
      <c r="F73" s="30" t="s">
        <v>149</v>
      </c>
      <c r="J73" s="20" t="s">
        <v>119</v>
      </c>
      <c r="K73" s="289">
        <f t="shared" si="17"/>
        <v>0</v>
      </c>
      <c r="L73" s="289">
        <f t="shared" si="18"/>
        <v>0</v>
      </c>
      <c r="M73" s="282">
        <f t="shared" si="19"/>
        <v>0</v>
      </c>
      <c r="N73" s="38">
        <f t="shared" si="20"/>
        <v>0</v>
      </c>
      <c r="O73" s="30" t="str">
        <f t="shared" si="21"/>
        <v>-</v>
      </c>
    </row>
    <row r="74" spans="1:15" ht="13.5" thickTop="1" thickBot="1">
      <c r="A74" s="14" t="s">
        <v>120</v>
      </c>
      <c r="B74" s="370">
        <v>5305932</v>
      </c>
      <c r="C74" s="370">
        <v>4776463</v>
      </c>
      <c r="D74" s="280">
        <f t="shared" si="15"/>
        <v>1040684.9073256841</v>
      </c>
      <c r="E74" s="28">
        <f t="shared" si="16"/>
        <v>936836.91281749541</v>
      </c>
      <c r="F74" s="29">
        <f t="shared" si="14"/>
        <v>0.11084959728569027</v>
      </c>
      <c r="J74" s="14" t="s">
        <v>120</v>
      </c>
      <c r="K74" s="28">
        <f t="shared" si="17"/>
        <v>1040684.9073256841</v>
      </c>
      <c r="L74" s="28">
        <f t="shared" si="18"/>
        <v>936836.91281749541</v>
      </c>
      <c r="M74" s="281">
        <f t="shared" si="19"/>
        <v>1222086.2795679111</v>
      </c>
      <c r="N74" s="37">
        <f t="shared" si="20"/>
        <v>1100136.5824446646</v>
      </c>
      <c r="O74" s="29">
        <f t="shared" si="21"/>
        <v>0.11084959728569027</v>
      </c>
    </row>
    <row r="75" spans="1:15" ht="13.5" thickTop="1" thickBot="1">
      <c r="A75" s="15" t="s">
        <v>121</v>
      </c>
      <c r="B75" s="288">
        <v>0</v>
      </c>
      <c r="C75" s="288">
        <v>0</v>
      </c>
      <c r="D75" s="279">
        <f t="shared" si="15"/>
        <v>0</v>
      </c>
      <c r="E75" s="27">
        <f t="shared" si="16"/>
        <v>0</v>
      </c>
      <c r="F75" s="30" t="s">
        <v>149</v>
      </c>
      <c r="J75" s="15" t="s">
        <v>121</v>
      </c>
      <c r="K75" s="289">
        <f t="shared" si="17"/>
        <v>0</v>
      </c>
      <c r="L75" s="289">
        <f t="shared" si="18"/>
        <v>0</v>
      </c>
      <c r="M75" s="282">
        <f t="shared" si="19"/>
        <v>0</v>
      </c>
      <c r="N75" s="38">
        <f t="shared" si="20"/>
        <v>0</v>
      </c>
      <c r="O75" s="30" t="str">
        <f t="shared" si="21"/>
        <v>-</v>
      </c>
    </row>
    <row r="76" spans="1:15" ht="13.5" thickTop="1" thickBot="1">
      <c r="A76" s="18" t="s">
        <v>122</v>
      </c>
      <c r="B76" s="34">
        <v>5305932</v>
      </c>
      <c r="C76" s="34">
        <v>4776463</v>
      </c>
      <c r="D76" s="67">
        <f t="shared" si="15"/>
        <v>1040684.9073256841</v>
      </c>
      <c r="E76" s="35">
        <f t="shared" si="16"/>
        <v>936836.91281749541</v>
      </c>
      <c r="F76" s="36">
        <f t="shared" si="14"/>
        <v>0.11084959728569027</v>
      </c>
      <c r="J76" s="18" t="s">
        <v>122</v>
      </c>
      <c r="K76" s="35">
        <f t="shared" si="17"/>
        <v>1040684.9073256841</v>
      </c>
      <c r="L76" s="35">
        <f t="shared" si="18"/>
        <v>936836.91281749541</v>
      </c>
      <c r="M76" s="68">
        <f t="shared" si="19"/>
        <v>1222086.2795679111</v>
      </c>
      <c r="N76" s="40">
        <f t="shared" si="20"/>
        <v>1100136.5824446646</v>
      </c>
      <c r="O76" s="36">
        <f t="shared" si="21"/>
        <v>0.11084959728569027</v>
      </c>
    </row>
    <row r="77" spans="1:15" ht="12.75" thickTop="1"/>
  </sheetData>
  <mergeCells count="3">
    <mergeCell ref="A3:F3"/>
    <mergeCell ref="J3:O3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06A7-4D52-466E-8125-11529E6FF3B6}">
  <sheetPr codeName="Sheet14">
    <tabColor rgb="FF015422"/>
    <pageSetUpPr fitToPage="1"/>
  </sheetPr>
  <dimension ref="A1:N45"/>
  <sheetViews>
    <sheetView showGridLines="0" zoomScale="85" zoomScaleNormal="85" workbookViewId="0">
      <selection activeCell="B86" sqref="B86:C86"/>
    </sheetView>
  </sheetViews>
  <sheetFormatPr defaultColWidth="9.140625" defaultRowHeight="11.25" outlineLevelRow="1"/>
  <cols>
    <col min="1" max="1" width="35.85546875" style="131" customWidth="1"/>
    <col min="2" max="2" width="16.5703125" style="123" bestFit="1" customWidth="1"/>
    <col min="3" max="3" width="16.5703125" style="123" customWidth="1"/>
    <col min="4" max="4" width="16.7109375" style="123" bestFit="1" customWidth="1"/>
    <col min="5" max="5" width="18.28515625" style="123" bestFit="1" customWidth="1"/>
    <col min="6" max="6" width="9.5703125" style="129" bestFit="1" customWidth="1"/>
    <col min="7" max="7" width="9.140625" style="123"/>
    <col min="8" max="8" width="12.28515625" style="123" bestFit="1" customWidth="1"/>
    <col min="9" max="16384" width="9.140625" style="123"/>
  </cols>
  <sheetData>
    <row r="1" spans="1:14" s="19" customFormat="1" ht="12.75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2" spans="1:14" s="19" customFormat="1" ht="12">
      <c r="A2" s="145"/>
      <c r="B2" s="145"/>
      <c r="C2" s="145"/>
      <c r="D2" s="145"/>
      <c r="E2" s="145"/>
      <c r="F2" s="145"/>
      <c r="G2" s="145"/>
      <c r="H2" s="145"/>
      <c r="I2" s="146"/>
      <c r="J2" s="147"/>
      <c r="K2" s="146"/>
      <c r="L2" s="148"/>
      <c r="M2" s="41"/>
      <c r="N2" s="41"/>
    </row>
    <row r="3" spans="1:14" ht="15">
      <c r="A3" s="481" t="s">
        <v>226</v>
      </c>
      <c r="B3" s="481"/>
      <c r="C3" s="481"/>
      <c r="D3" s="481"/>
      <c r="E3" s="481"/>
      <c r="F3" s="481"/>
    </row>
    <row r="4" spans="1:14" ht="21" customHeight="1" thickBot="1">
      <c r="A4" s="136"/>
      <c r="B4" s="144"/>
      <c r="C4" s="144"/>
      <c r="D4" s="144"/>
      <c r="E4" s="144"/>
    </row>
    <row r="5" spans="1:14" ht="13.5" thickTop="1" thickBot="1">
      <c r="A5" s="392" t="s">
        <v>48</v>
      </c>
      <c r="B5" s="394" t="s">
        <v>248</v>
      </c>
      <c r="C5" s="394" t="s">
        <v>210</v>
      </c>
      <c r="D5" s="395" t="s">
        <v>248</v>
      </c>
      <c r="E5" s="399" t="s">
        <v>210</v>
      </c>
      <c r="F5" s="394" t="s">
        <v>0</v>
      </c>
    </row>
    <row r="6" spans="1:14" ht="13.5" outlineLevel="1" thickTop="1" thickBot="1">
      <c r="A6" s="16" t="s">
        <v>186</v>
      </c>
      <c r="B6" s="284">
        <f>'I) Contul de profit și pierdere'!B6</f>
        <v>11879849</v>
      </c>
      <c r="C6" s="284">
        <f>'I) Contul de profit și pierdere'!C6</f>
        <v>10502550</v>
      </c>
      <c r="D6" s="8">
        <f>B6/$F$1</f>
        <v>2330067.4708247525</v>
      </c>
      <c r="E6" s="8">
        <f>C6/$F$1</f>
        <v>2059929.3909973523</v>
      </c>
      <c r="F6" s="152">
        <f t="shared" ref="F6:F21" si="0">(B6-C6)/C6</f>
        <v>0.13113948517264853</v>
      </c>
    </row>
    <row r="7" spans="1:14" ht="13.5" outlineLevel="1" thickTop="1" thickBot="1">
      <c r="A7" s="44" t="s">
        <v>159</v>
      </c>
      <c r="B7" s="369">
        <f>'I) Contul de profit și pierdere'!B20</f>
        <v>11910295</v>
      </c>
      <c r="C7" s="369">
        <f>'I) Contul de profit și pierdere'!C20</f>
        <v>10525202</v>
      </c>
      <c r="D7" s="5">
        <f t="shared" ref="D7:E21" si="1">B7/$F$1</f>
        <v>2336039.031087575</v>
      </c>
      <c r="E7" s="5">
        <f t="shared" si="1"/>
        <v>2064372.2663528491</v>
      </c>
      <c r="F7" s="163">
        <f t="shared" si="0"/>
        <v>0.13159775935891777</v>
      </c>
    </row>
    <row r="8" spans="1:14" ht="13.5" outlineLevel="1" thickTop="1" thickBot="1">
      <c r="A8" s="16" t="s">
        <v>187</v>
      </c>
      <c r="B8" s="284">
        <f>'I) Contul de profit și pierdere'!B26</f>
        <v>4325448</v>
      </c>
      <c r="C8" s="284">
        <f>'I) Contul de profit și pierdere'!C26</f>
        <v>4156381</v>
      </c>
      <c r="D8" s="8">
        <f t="shared" si="1"/>
        <v>848376.58134745515</v>
      </c>
      <c r="E8" s="8">
        <f t="shared" si="1"/>
        <v>815216.43620672752</v>
      </c>
      <c r="F8" s="152">
        <f t="shared" si="0"/>
        <v>4.0676492361985103E-2</v>
      </c>
    </row>
    <row r="9" spans="1:14" ht="37.5" outlineLevel="1" thickTop="1" thickBot="1">
      <c r="A9" s="15" t="s">
        <v>188</v>
      </c>
      <c r="B9" s="284">
        <f>'I) Contul de profit și pierdere'!B29</f>
        <v>1796359</v>
      </c>
      <c r="C9" s="284">
        <f>'I) Contul de profit și pierdere'!C29</f>
        <v>1049359</v>
      </c>
      <c r="D9" s="8">
        <f t="shared" si="1"/>
        <v>352330.88163185254</v>
      </c>
      <c r="E9" s="8">
        <f t="shared" si="1"/>
        <v>205817.20113758949</v>
      </c>
      <c r="F9" s="152">
        <f t="shared" si="0"/>
        <v>0.71186314693065</v>
      </c>
    </row>
    <row r="10" spans="1:14" ht="25.5" thickTop="1" thickBot="1">
      <c r="A10" s="15" t="s">
        <v>189</v>
      </c>
      <c r="B10" s="284">
        <f>'I) Contul de profit și pierdere'!B33</f>
        <v>0</v>
      </c>
      <c r="C10" s="284">
        <f>'I) Contul de profit și pierdere'!C33</f>
        <v>0</v>
      </c>
      <c r="D10" s="8">
        <f t="shared" si="1"/>
        <v>0</v>
      </c>
      <c r="E10" s="8">
        <f t="shared" si="1"/>
        <v>0</v>
      </c>
      <c r="F10" s="152" t="s">
        <v>149</v>
      </c>
    </row>
    <row r="11" spans="1:14" ht="13.5" thickTop="1" thickBot="1">
      <c r="A11" s="16" t="s">
        <v>190</v>
      </c>
      <c r="B11" s="284">
        <f>'I) Contul de profit și pierdere'!B36</f>
        <v>3296932</v>
      </c>
      <c r="C11" s="284">
        <f>'I) Contul de profit și pierdere'!C36</f>
        <v>2011934</v>
      </c>
      <c r="D11" s="8">
        <f t="shared" si="1"/>
        <v>646647.44532705704</v>
      </c>
      <c r="E11" s="8">
        <f t="shared" si="1"/>
        <v>394612.92537020694</v>
      </c>
      <c r="F11" s="152">
        <f t="shared" si="0"/>
        <v>0.63868794900826764</v>
      </c>
    </row>
    <row r="12" spans="1:14" ht="13.5" thickTop="1" thickBot="1">
      <c r="A12" s="16" t="s">
        <v>191</v>
      </c>
      <c r="B12" s="284">
        <f>'I) Contul de profit și pierdere'!B47</f>
        <v>46975</v>
      </c>
      <c r="C12" s="284">
        <f>'I) Contul de profit și pierdere'!C47</f>
        <v>-16322</v>
      </c>
      <c r="D12" s="8">
        <f t="shared" si="1"/>
        <v>9213.4941649504763</v>
      </c>
      <c r="E12" s="8">
        <f t="shared" si="1"/>
        <v>-3201.3337256055706</v>
      </c>
      <c r="F12" s="152">
        <f t="shared" si="0"/>
        <v>-3.8780173998284524</v>
      </c>
    </row>
    <row r="13" spans="1:14" ht="13.5" thickTop="1" thickBot="1">
      <c r="A13" s="44" t="s">
        <v>160</v>
      </c>
      <c r="B13" s="369">
        <f>'I) Contul de profit și pierdere'!B50</f>
        <v>9670300</v>
      </c>
      <c r="C13" s="369">
        <f>'I) Contul de profit și pierdere'!C50</f>
        <v>7516183</v>
      </c>
      <c r="D13" s="5">
        <f t="shared" si="1"/>
        <v>1896695.1064038444</v>
      </c>
      <c r="E13" s="5">
        <f t="shared" si="1"/>
        <v>1474194.9593017555</v>
      </c>
      <c r="F13" s="163">
        <f t="shared" si="0"/>
        <v>0.28659719966903413</v>
      </c>
    </row>
    <row r="14" spans="1:14" ht="25.5" thickTop="1" thickBot="1">
      <c r="A14" s="388" t="s">
        <v>161</v>
      </c>
      <c r="B14" s="389">
        <f>'I) Contul de profit și pierdere'!B51</f>
        <v>2239995</v>
      </c>
      <c r="C14" s="389">
        <f>'I) Contul de profit și pierdere'!C51</f>
        <v>3009019</v>
      </c>
      <c r="D14" s="390">
        <f t="shared" si="1"/>
        <v>439343.92468373053</v>
      </c>
      <c r="E14" s="390">
        <f>C14/$F$1</f>
        <v>590177.30705109355</v>
      </c>
      <c r="F14" s="391">
        <f t="shared" si="0"/>
        <v>-0.25557299571720882</v>
      </c>
    </row>
    <row r="15" spans="1:14" ht="13.5" thickTop="1" thickBot="1">
      <c r="A15" s="44" t="s">
        <v>162</v>
      </c>
      <c r="B15" s="369">
        <f>'I) Contul de profit și pierdere'!B59</f>
        <v>5328128</v>
      </c>
      <c r="C15" s="369">
        <f>'I) Contul de profit și pierdere'!C59</f>
        <v>4667408</v>
      </c>
      <c r="D15" s="5">
        <f t="shared" si="1"/>
        <v>1045038.3446111602</v>
      </c>
      <c r="E15" s="5">
        <f t="shared" si="1"/>
        <v>915447.28841816226</v>
      </c>
      <c r="F15" s="163">
        <f t="shared" si="0"/>
        <v>0.14156036926705357</v>
      </c>
    </row>
    <row r="16" spans="1:14" ht="13.5" thickTop="1" thickBot="1">
      <c r="A16" s="44" t="s">
        <v>163</v>
      </c>
      <c r="B16" s="369">
        <f>'I) Contul de profit și pierdere'!B66</f>
        <v>2194807</v>
      </c>
      <c r="C16" s="369">
        <f>'I) Contul de profit și pierdere'!C66</f>
        <v>2749857</v>
      </c>
      <c r="D16" s="5">
        <f t="shared" si="1"/>
        <v>430480.92576247919</v>
      </c>
      <c r="E16" s="5">
        <f t="shared" si="1"/>
        <v>539346.27831715217</v>
      </c>
      <c r="F16" s="163">
        <f t="shared" si="0"/>
        <v>-0.20184685967306665</v>
      </c>
    </row>
    <row r="17" spans="1:6" ht="25.5" thickTop="1" thickBot="1">
      <c r="A17" s="388" t="s">
        <v>164</v>
      </c>
      <c r="B17" s="389">
        <f>'I) Contul de profit și pierdere'!B67</f>
        <v>3133321</v>
      </c>
      <c r="C17" s="389">
        <f>'I) Contul de profit și pierdere'!C67</f>
        <v>1917551</v>
      </c>
      <c r="D17" s="390">
        <f t="shared" si="1"/>
        <v>614557.41884868103</v>
      </c>
      <c r="E17" s="390">
        <f t="shared" si="1"/>
        <v>376101.01010101015</v>
      </c>
      <c r="F17" s="391">
        <f t="shared" si="0"/>
        <v>0.63402225025566461</v>
      </c>
    </row>
    <row r="18" spans="1:6" ht="13.5" thickTop="1" thickBot="1">
      <c r="A18" s="164" t="s">
        <v>165</v>
      </c>
      <c r="B18" s="285">
        <f>'I) Contul de profit și pierdere'!B68</f>
        <v>17238423</v>
      </c>
      <c r="C18" s="285">
        <f>'I) Contul de profit și pierdere'!C68</f>
        <v>15192610</v>
      </c>
      <c r="D18" s="162">
        <f t="shared" si="1"/>
        <v>3381077.375698735</v>
      </c>
      <c r="E18" s="162">
        <f t="shared" si="1"/>
        <v>2979819.5547710112</v>
      </c>
      <c r="F18" s="165">
        <f t="shared" si="0"/>
        <v>0.13465842932846955</v>
      </c>
    </row>
    <row r="19" spans="1:6" ht="13.5" thickTop="1" thickBot="1">
      <c r="A19" s="164" t="s">
        <v>166</v>
      </c>
      <c r="B19" s="285">
        <f>'I) Contul de profit și pierdere'!B69</f>
        <v>11865107</v>
      </c>
      <c r="C19" s="285">
        <f>'I) Contul de profit și pierdere'!C69</f>
        <v>10266040</v>
      </c>
      <c r="D19" s="162">
        <f t="shared" si="1"/>
        <v>2327176.0321663236</v>
      </c>
      <c r="E19" s="162">
        <f t="shared" si="1"/>
        <v>2013541.2376189076</v>
      </c>
      <c r="F19" s="165">
        <f t="shared" si="0"/>
        <v>0.15576278681945521</v>
      </c>
    </row>
    <row r="20" spans="1:6" ht="13.5" thickTop="1" thickBot="1">
      <c r="A20" s="392" t="s">
        <v>167</v>
      </c>
      <c r="B20" s="389">
        <f>'I) Contul de profit și pierdere'!B70</f>
        <v>5373316</v>
      </c>
      <c r="C20" s="389">
        <f>'I) Contul de profit și pierdere'!C70</f>
        <v>4926570</v>
      </c>
      <c r="D20" s="390">
        <f t="shared" si="1"/>
        <v>1053901.3435324116</v>
      </c>
      <c r="E20" s="390">
        <f t="shared" si="1"/>
        <v>966278.31715210364</v>
      </c>
      <c r="F20" s="391">
        <f t="shared" si="0"/>
        <v>9.0680940289085507E-2</v>
      </c>
    </row>
    <row r="21" spans="1:6" ht="25.5" thickTop="1" thickBot="1">
      <c r="A21" s="18" t="s">
        <v>168</v>
      </c>
      <c r="B21" s="149">
        <f>'I) Contul de profit și pierdere'!B76</f>
        <v>5305932</v>
      </c>
      <c r="C21" s="149">
        <f>'I) Contul de profit și pierdere'!C76</f>
        <v>4776463</v>
      </c>
      <c r="D21" s="151">
        <f t="shared" si="1"/>
        <v>1040684.9073256841</v>
      </c>
      <c r="E21" s="151">
        <f t="shared" si="1"/>
        <v>936836.91281749541</v>
      </c>
      <c r="F21" s="154">
        <f t="shared" si="0"/>
        <v>0.11084959728569027</v>
      </c>
    </row>
    <row r="22" spans="1:6" ht="12" thickTop="1"/>
    <row r="26" spans="1:6" ht="15">
      <c r="A26" s="481" t="s">
        <v>225</v>
      </c>
      <c r="B26" s="481"/>
      <c r="C26" s="481"/>
      <c r="D26" s="481"/>
      <c r="E26" s="481"/>
      <c r="F26" s="481"/>
    </row>
    <row r="27" spans="1:6" ht="12" thickBot="1">
      <c r="A27" s="134"/>
      <c r="B27" s="135"/>
      <c r="C27" s="135"/>
      <c r="D27" s="135"/>
      <c r="E27" s="135"/>
    </row>
    <row r="28" spans="1:6" ht="13.5" thickTop="1" thickBot="1">
      <c r="A28" s="392" t="s">
        <v>48</v>
      </c>
      <c r="B28" s="394" t="s">
        <v>248</v>
      </c>
      <c r="C28" s="394" t="s">
        <v>210</v>
      </c>
      <c r="D28" s="395" t="s">
        <v>248</v>
      </c>
      <c r="E28" s="399" t="s">
        <v>210</v>
      </c>
      <c r="F28" s="394" t="s">
        <v>0</v>
      </c>
    </row>
    <row r="29" spans="1:6" ht="13.5" thickTop="1" thickBot="1">
      <c r="A29" s="16" t="s">
        <v>186</v>
      </c>
      <c r="B29" s="286">
        <f>D6</f>
        <v>2330067.4708247525</v>
      </c>
      <c r="C29" s="286">
        <f>E6</f>
        <v>2059929.3909973523</v>
      </c>
      <c r="D29" s="261">
        <f>B6/$H$1</f>
        <v>2736220.6048322082</v>
      </c>
      <c r="E29" s="261">
        <f>C6/$H$1</f>
        <v>2418994.8637630418</v>
      </c>
      <c r="F29" s="152">
        <f>F6</f>
        <v>0.13113948517264853</v>
      </c>
    </row>
    <row r="30" spans="1:6" ht="13.5" thickTop="1" thickBot="1">
      <c r="A30" s="44" t="s">
        <v>159</v>
      </c>
      <c r="B30" s="5">
        <f t="shared" ref="B30:B44" si="2">D7</f>
        <v>2336039.031087575</v>
      </c>
      <c r="C30" s="5">
        <f t="shared" ref="C30:C44" si="3">E7</f>
        <v>2064372.2663528491</v>
      </c>
      <c r="D30" s="265">
        <f t="shared" ref="D30:E44" si="4">B7/$H$1</f>
        <v>2743233.0653891331</v>
      </c>
      <c r="E30" s="265">
        <f t="shared" si="4"/>
        <v>2424212.1749545108</v>
      </c>
      <c r="F30" s="163">
        <f t="shared" ref="F30:F44" si="5">F7</f>
        <v>0.13159775935891777</v>
      </c>
    </row>
    <row r="31" spans="1:6" ht="13.5" thickTop="1" thickBot="1">
      <c r="A31" s="16" t="s">
        <v>187</v>
      </c>
      <c r="B31" s="286">
        <f t="shared" si="2"/>
        <v>848376.58134745515</v>
      </c>
      <c r="C31" s="286">
        <f t="shared" si="3"/>
        <v>815216.43620672752</v>
      </c>
      <c r="D31" s="261">
        <f t="shared" si="4"/>
        <v>996256.76578298816</v>
      </c>
      <c r="E31" s="261">
        <f t="shared" si="4"/>
        <v>957316.48893290642</v>
      </c>
      <c r="F31" s="152">
        <f t="shared" si="5"/>
        <v>4.0676492361985103E-2</v>
      </c>
    </row>
    <row r="32" spans="1:6" ht="37.5" thickTop="1" thickBot="1">
      <c r="A32" s="15" t="s">
        <v>188</v>
      </c>
      <c r="B32" s="286">
        <f t="shared" si="2"/>
        <v>352330.88163185254</v>
      </c>
      <c r="C32" s="286">
        <f t="shared" si="3"/>
        <v>205817.20113758949</v>
      </c>
      <c r="D32" s="261">
        <f t="shared" si="4"/>
        <v>413745.53746228432</v>
      </c>
      <c r="E32" s="261">
        <f t="shared" si="4"/>
        <v>241693.1155998802</v>
      </c>
      <c r="F32" s="152">
        <f t="shared" si="5"/>
        <v>0.71186314693065</v>
      </c>
    </row>
    <row r="33" spans="1:6" ht="25.5" thickTop="1" thickBot="1">
      <c r="A33" s="15" t="s">
        <v>189</v>
      </c>
      <c r="B33" s="286">
        <f t="shared" si="2"/>
        <v>0</v>
      </c>
      <c r="C33" s="286">
        <f t="shared" si="3"/>
        <v>0</v>
      </c>
      <c r="D33" s="261">
        <f t="shared" si="4"/>
        <v>0</v>
      </c>
      <c r="E33" s="261">
        <f t="shared" si="4"/>
        <v>0</v>
      </c>
      <c r="F33" s="152" t="str">
        <f t="shared" si="5"/>
        <v>-</v>
      </c>
    </row>
    <row r="34" spans="1:6" ht="13.5" thickTop="1" thickBot="1">
      <c r="A34" s="16" t="s">
        <v>190</v>
      </c>
      <c r="B34" s="286">
        <f t="shared" si="2"/>
        <v>646647.44532705704</v>
      </c>
      <c r="C34" s="286">
        <f t="shared" si="3"/>
        <v>394612.92537020694</v>
      </c>
      <c r="D34" s="261">
        <f t="shared" si="4"/>
        <v>759364.3043047653</v>
      </c>
      <c r="E34" s="261">
        <f t="shared" si="4"/>
        <v>463397.74742612336</v>
      </c>
      <c r="F34" s="152">
        <f t="shared" si="5"/>
        <v>0.63868794900826764</v>
      </c>
    </row>
    <row r="35" spans="1:6" ht="13.5" thickTop="1" thickBot="1">
      <c r="A35" s="16" t="s">
        <v>191</v>
      </c>
      <c r="B35" s="286">
        <f t="shared" si="2"/>
        <v>9213.4941649504763</v>
      </c>
      <c r="C35" s="286">
        <f t="shared" si="3"/>
        <v>-3201.3337256055706</v>
      </c>
      <c r="D35" s="261">
        <f t="shared" si="4"/>
        <v>10819.494667987194</v>
      </c>
      <c r="E35" s="261">
        <f t="shared" si="4"/>
        <v>-3759.356933919893</v>
      </c>
      <c r="F35" s="152">
        <f t="shared" si="5"/>
        <v>-3.8780173998284524</v>
      </c>
    </row>
    <row r="36" spans="1:6" ht="13.5" thickTop="1" thickBot="1">
      <c r="A36" s="44" t="s">
        <v>160</v>
      </c>
      <c r="B36" s="5">
        <f t="shared" si="2"/>
        <v>1896695.1064038444</v>
      </c>
      <c r="C36" s="5">
        <f t="shared" si="3"/>
        <v>1474194.9593017555</v>
      </c>
      <c r="D36" s="265">
        <f t="shared" si="4"/>
        <v>2227307.2759518158</v>
      </c>
      <c r="E36" s="265">
        <f t="shared" si="4"/>
        <v>1731161.2962664394</v>
      </c>
      <c r="F36" s="163">
        <f t="shared" si="5"/>
        <v>0.28659719966903413</v>
      </c>
    </row>
    <row r="37" spans="1:6" ht="25.5" thickTop="1" thickBot="1">
      <c r="A37" s="388" t="s">
        <v>161</v>
      </c>
      <c r="B37" s="390">
        <f t="shared" si="2"/>
        <v>439343.92468373053</v>
      </c>
      <c r="C37" s="390">
        <f t="shared" si="3"/>
        <v>590177.30705109355</v>
      </c>
      <c r="D37" s="393">
        <f t="shared" si="4"/>
        <v>515925.78943731711</v>
      </c>
      <c r="E37" s="393">
        <f t="shared" si="4"/>
        <v>693050.87868807139</v>
      </c>
      <c r="F37" s="391">
        <f t="shared" si="5"/>
        <v>-0.25557299571720882</v>
      </c>
    </row>
    <row r="38" spans="1:6" ht="13.5" thickTop="1" thickBot="1">
      <c r="A38" s="44" t="s">
        <v>162</v>
      </c>
      <c r="B38" s="5">
        <f t="shared" si="2"/>
        <v>1045038.3446111602</v>
      </c>
      <c r="C38" s="5">
        <f t="shared" si="3"/>
        <v>915447.28841816226</v>
      </c>
      <c r="D38" s="265">
        <f t="shared" si="4"/>
        <v>1227198.5627749497</v>
      </c>
      <c r="E38" s="265">
        <f t="shared" si="4"/>
        <v>1075018.5411244442</v>
      </c>
      <c r="F38" s="163">
        <f t="shared" si="5"/>
        <v>0.14156036926705357</v>
      </c>
    </row>
    <row r="39" spans="1:6" ht="13.5" thickTop="1" thickBot="1">
      <c r="A39" s="44" t="s">
        <v>163</v>
      </c>
      <c r="B39" s="5">
        <f t="shared" si="2"/>
        <v>430480.92576247919</v>
      </c>
      <c r="C39" s="5">
        <f t="shared" si="3"/>
        <v>539346.27831715217</v>
      </c>
      <c r="D39" s="265">
        <f t="shared" si="4"/>
        <v>505517.88469954161</v>
      </c>
      <c r="E39" s="265">
        <f t="shared" si="4"/>
        <v>633359.51355459844</v>
      </c>
      <c r="F39" s="163">
        <f t="shared" si="5"/>
        <v>-0.20184685967306665</v>
      </c>
    </row>
    <row r="40" spans="1:6" ht="25.5" thickTop="1" thickBot="1">
      <c r="A40" s="388" t="s">
        <v>164</v>
      </c>
      <c r="B40" s="390">
        <f t="shared" si="2"/>
        <v>614557.41884868103</v>
      </c>
      <c r="C40" s="390">
        <f t="shared" si="3"/>
        <v>376101.01010101015</v>
      </c>
      <c r="D40" s="393">
        <f t="shared" si="4"/>
        <v>721680.67807540821</v>
      </c>
      <c r="E40" s="393">
        <f t="shared" si="4"/>
        <v>441659.0275698459</v>
      </c>
      <c r="F40" s="391">
        <f t="shared" si="5"/>
        <v>0.63402225025566461</v>
      </c>
    </row>
    <row r="41" spans="1:6" ht="13.5" thickTop="1" thickBot="1">
      <c r="A41" s="164" t="s">
        <v>165</v>
      </c>
      <c r="B41" s="287">
        <f t="shared" si="2"/>
        <v>3381077.375698735</v>
      </c>
      <c r="C41" s="287">
        <f t="shared" si="3"/>
        <v>2979819.5547710112</v>
      </c>
      <c r="D41" s="266">
        <f t="shared" si="4"/>
        <v>3970431.6281640828</v>
      </c>
      <c r="E41" s="266">
        <f t="shared" si="4"/>
        <v>3499230.7160789547</v>
      </c>
      <c r="F41" s="165">
        <f t="shared" si="5"/>
        <v>0.13465842932846955</v>
      </c>
    </row>
    <row r="42" spans="1:6" ht="13.5" thickTop="1" thickBot="1">
      <c r="A42" s="164" t="s">
        <v>166</v>
      </c>
      <c r="B42" s="287">
        <f t="shared" si="2"/>
        <v>2327176.0321663236</v>
      </c>
      <c r="C42" s="287">
        <f t="shared" si="3"/>
        <v>2013541.2376189076</v>
      </c>
      <c r="D42" s="266">
        <f t="shared" si="4"/>
        <v>2732825.1606513574</v>
      </c>
      <c r="E42" s="266">
        <f t="shared" si="4"/>
        <v>2364520.8098210376</v>
      </c>
      <c r="F42" s="165">
        <f t="shared" si="5"/>
        <v>0.15576278681945521</v>
      </c>
    </row>
    <row r="43" spans="1:6" ht="13.5" thickTop="1" thickBot="1">
      <c r="A43" s="392" t="s">
        <v>167</v>
      </c>
      <c r="B43" s="390">
        <f t="shared" si="2"/>
        <v>1053901.3435324116</v>
      </c>
      <c r="C43" s="390">
        <f t="shared" si="3"/>
        <v>966278.31715210364</v>
      </c>
      <c r="D43" s="393">
        <f t="shared" si="4"/>
        <v>1237606.4675127254</v>
      </c>
      <c r="E43" s="393">
        <f t="shared" si="4"/>
        <v>1134709.9062579174</v>
      </c>
      <c r="F43" s="391">
        <f t="shared" si="5"/>
        <v>9.0680940289085507E-2</v>
      </c>
    </row>
    <row r="44" spans="1:6" ht="25.5" thickTop="1" thickBot="1">
      <c r="A44" s="18" t="s">
        <v>168</v>
      </c>
      <c r="B44" s="151">
        <f t="shared" si="2"/>
        <v>1040684.9073256841</v>
      </c>
      <c r="C44" s="151">
        <f t="shared" si="3"/>
        <v>936836.91281749541</v>
      </c>
      <c r="D44" s="263">
        <f t="shared" si="4"/>
        <v>1222086.2795679111</v>
      </c>
      <c r="E44" s="263">
        <f t="shared" si="4"/>
        <v>1100136.5824446646</v>
      </c>
      <c r="F44" s="154">
        <f t="shared" si="5"/>
        <v>0.11084959728569027</v>
      </c>
    </row>
    <row r="45" spans="1:6" ht="12" thickTop="1"/>
  </sheetData>
  <mergeCells count="3">
    <mergeCell ref="A26:F26"/>
    <mergeCell ref="A3:F3"/>
    <mergeCell ref="A1:C1"/>
  </mergeCells>
  <pageMargins left="0.25" right="0.25" top="0.75" bottom="0.75" header="0.3" footer="0.3"/>
  <pageSetup paperSize="9" scale="8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99B4-165F-4922-ADA1-F322E5038CCC}">
  <sheetPr codeName="Sheet15">
    <tabColor rgb="FF015422"/>
  </sheetPr>
  <dimension ref="A1:O14"/>
  <sheetViews>
    <sheetView zoomScale="70" zoomScaleNormal="70" workbookViewId="0">
      <selection activeCell="B86" sqref="B86:C86"/>
    </sheetView>
  </sheetViews>
  <sheetFormatPr defaultColWidth="8.85546875" defaultRowHeight="12"/>
  <cols>
    <col min="1" max="1" width="47.7109375" style="4" customWidth="1"/>
    <col min="2" max="5" width="18.85546875" style="4" customWidth="1"/>
    <col min="6" max="6" width="10" style="4" customWidth="1"/>
    <col min="7" max="7" width="8.85546875" style="4"/>
    <col min="8" max="8" width="9" style="4" bestFit="1" customWidth="1"/>
    <col min="9" max="9" width="8.85546875" style="4"/>
    <col min="10" max="10" width="47.7109375" style="4" customWidth="1"/>
    <col min="11" max="14" width="18.85546875" style="4" customWidth="1"/>
    <col min="15" max="15" width="10" style="4" customWidth="1"/>
    <col min="16" max="16384" width="8.85546875" style="4"/>
  </cols>
  <sheetData>
    <row r="1" spans="1:15" s="19" customFormat="1" ht="12.75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5">
      <c r="A3" s="482" t="s">
        <v>140</v>
      </c>
      <c r="B3" s="482"/>
      <c r="C3" s="482"/>
      <c r="D3" s="482"/>
      <c r="E3" s="482"/>
      <c r="F3" s="482"/>
      <c r="G3" s="2"/>
      <c r="H3" s="2"/>
      <c r="I3" s="2"/>
      <c r="J3" s="482" t="s">
        <v>141</v>
      </c>
      <c r="K3" s="482"/>
      <c r="L3" s="482"/>
      <c r="M3" s="482"/>
      <c r="N3" s="482"/>
      <c r="O3" s="482"/>
    </row>
    <row r="4" spans="1:15" ht="12.75" thickBot="1">
      <c r="A4" s="13"/>
    </row>
    <row r="5" spans="1:15" s="47" customFormat="1" ht="30" customHeight="1" thickTop="1" thickBot="1">
      <c r="A5" s="45" t="s">
        <v>75</v>
      </c>
      <c r="B5" s="273" t="s">
        <v>248</v>
      </c>
      <c r="C5" s="273" t="s">
        <v>210</v>
      </c>
      <c r="D5" s="46" t="s">
        <v>248</v>
      </c>
      <c r="E5" s="366" t="s">
        <v>210</v>
      </c>
      <c r="F5" s="46" t="s">
        <v>0</v>
      </c>
      <c r="J5" s="45" t="s">
        <v>75</v>
      </c>
      <c r="K5" s="273" t="s">
        <v>248</v>
      </c>
      <c r="L5" s="273" t="s">
        <v>210</v>
      </c>
      <c r="M5" s="46" t="s">
        <v>248</v>
      </c>
      <c r="N5" s="366" t="s">
        <v>210</v>
      </c>
      <c r="O5" s="46" t="s">
        <v>0</v>
      </c>
    </row>
    <row r="6" spans="1:15" ht="13.5" thickTop="1" thickBot="1">
      <c r="A6" s="44" t="s">
        <v>17</v>
      </c>
      <c r="B6" s="284">
        <v>11910295</v>
      </c>
      <c r="C6" s="284">
        <v>10525202</v>
      </c>
      <c r="D6" s="5">
        <f t="shared" ref="D6:E13" si="0">B6/$F$1</f>
        <v>2336039.031087575</v>
      </c>
      <c r="E6" s="5">
        <f t="shared" si="0"/>
        <v>2064372.2663528491</v>
      </c>
      <c r="F6" s="6">
        <f t="shared" ref="F6:F13" si="1">(B6-C6)/C6</f>
        <v>0.13159775935891777</v>
      </c>
      <c r="J6" s="44" t="s">
        <v>17</v>
      </c>
      <c r="K6" s="373">
        <f t="shared" ref="K6:L13" si="2">D6</f>
        <v>2336039.031087575</v>
      </c>
      <c r="L6" s="373">
        <f t="shared" si="2"/>
        <v>2064372.2663528491</v>
      </c>
      <c r="M6" s="7">
        <f t="shared" ref="M6:N13" si="3">B6/$H$1</f>
        <v>2743233.0653891331</v>
      </c>
      <c r="N6" s="7">
        <f t="shared" si="3"/>
        <v>2424212.1749545108</v>
      </c>
      <c r="O6" s="6">
        <f>F6</f>
        <v>0.13159775935891777</v>
      </c>
    </row>
    <row r="7" spans="1:15" ht="13.5" thickTop="1" thickBot="1">
      <c r="A7" s="44" t="s">
        <v>76</v>
      </c>
      <c r="B7" s="284">
        <v>9670300</v>
      </c>
      <c r="C7" s="284">
        <v>7516183</v>
      </c>
      <c r="D7" s="5">
        <f t="shared" si="0"/>
        <v>1896695.1064038444</v>
      </c>
      <c r="E7" s="5">
        <f t="shared" si="0"/>
        <v>1474194.9593017555</v>
      </c>
      <c r="F7" s="6">
        <f t="shared" si="1"/>
        <v>0.28659719966903413</v>
      </c>
      <c r="J7" s="44" t="s">
        <v>76</v>
      </c>
      <c r="K7" s="373">
        <f t="shared" si="2"/>
        <v>1896695.1064038444</v>
      </c>
      <c r="L7" s="373">
        <f t="shared" si="2"/>
        <v>1474194.9593017555</v>
      </c>
      <c r="M7" s="7">
        <f t="shared" si="3"/>
        <v>2227307.2759518158</v>
      </c>
      <c r="N7" s="7">
        <f t="shared" si="3"/>
        <v>1731161.2962664394</v>
      </c>
      <c r="O7" s="6">
        <f t="shared" ref="O7:O13" si="4">F7</f>
        <v>0.28659719966903413</v>
      </c>
    </row>
    <row r="8" spans="1:15" ht="13.5" thickTop="1" thickBot="1">
      <c r="A8" s="386" t="s">
        <v>34</v>
      </c>
      <c r="B8" s="385">
        <v>2239995</v>
      </c>
      <c r="C8" s="385">
        <v>3009019</v>
      </c>
      <c r="D8" s="383">
        <f t="shared" si="0"/>
        <v>439343.92468373053</v>
      </c>
      <c r="E8" s="383">
        <f t="shared" si="0"/>
        <v>590177.30705109355</v>
      </c>
      <c r="F8" s="384">
        <f t="shared" si="1"/>
        <v>-0.25557299571720882</v>
      </c>
      <c r="J8" s="386" t="s">
        <v>34</v>
      </c>
      <c r="K8" s="383">
        <f t="shared" si="2"/>
        <v>439343.92468373053</v>
      </c>
      <c r="L8" s="383">
        <f t="shared" si="2"/>
        <v>590177.30705109355</v>
      </c>
      <c r="M8" s="387">
        <f t="shared" si="3"/>
        <v>515925.78943731711</v>
      </c>
      <c r="N8" s="387">
        <f t="shared" si="3"/>
        <v>693050.87868807139</v>
      </c>
      <c r="O8" s="384">
        <f t="shared" si="4"/>
        <v>-0.25557299571720882</v>
      </c>
    </row>
    <row r="9" spans="1:15" ht="13.5" thickTop="1" thickBot="1">
      <c r="A9" s="44" t="s">
        <v>38</v>
      </c>
      <c r="B9" s="284">
        <v>5328128</v>
      </c>
      <c r="C9" s="284">
        <v>4667408</v>
      </c>
      <c r="D9" s="5">
        <f t="shared" si="0"/>
        <v>1045038.3446111602</v>
      </c>
      <c r="E9" s="5">
        <f t="shared" si="0"/>
        <v>915447.28841816226</v>
      </c>
      <c r="F9" s="6">
        <f t="shared" si="1"/>
        <v>0.14156036926705357</v>
      </c>
      <c r="J9" s="44" t="s">
        <v>38</v>
      </c>
      <c r="K9" s="373">
        <f t="shared" si="2"/>
        <v>1045038.3446111602</v>
      </c>
      <c r="L9" s="373">
        <f t="shared" si="2"/>
        <v>915447.28841816226</v>
      </c>
      <c r="M9" s="7">
        <f t="shared" si="3"/>
        <v>1227198.5627749497</v>
      </c>
      <c r="N9" s="7">
        <f t="shared" si="3"/>
        <v>1075018.5411244442</v>
      </c>
      <c r="O9" s="6">
        <f t="shared" si="4"/>
        <v>0.14156036926705357</v>
      </c>
    </row>
    <row r="10" spans="1:15" ht="13.5" thickTop="1" thickBot="1">
      <c r="A10" s="44" t="s">
        <v>41</v>
      </c>
      <c r="B10" s="284">
        <v>2194807</v>
      </c>
      <c r="C10" s="284">
        <v>2749857</v>
      </c>
      <c r="D10" s="5">
        <f t="shared" si="0"/>
        <v>430480.92576247919</v>
      </c>
      <c r="E10" s="5">
        <f t="shared" si="0"/>
        <v>539346.27831715217</v>
      </c>
      <c r="F10" s="6">
        <f t="shared" si="1"/>
        <v>-0.20184685967306665</v>
      </c>
      <c r="J10" s="44" t="s">
        <v>41</v>
      </c>
      <c r="K10" s="373">
        <f t="shared" si="2"/>
        <v>430480.92576247919</v>
      </c>
      <c r="L10" s="373">
        <f t="shared" si="2"/>
        <v>539346.27831715217</v>
      </c>
      <c r="M10" s="7">
        <f t="shared" si="3"/>
        <v>505517.88469954161</v>
      </c>
      <c r="N10" s="7">
        <f t="shared" si="3"/>
        <v>633359.51355459844</v>
      </c>
      <c r="O10" s="6">
        <f t="shared" si="4"/>
        <v>-0.20184685967306665</v>
      </c>
    </row>
    <row r="11" spans="1:15" ht="13.5" thickTop="1" thickBot="1">
      <c r="A11" s="386" t="s">
        <v>77</v>
      </c>
      <c r="B11" s="385">
        <v>3133321</v>
      </c>
      <c r="C11" s="385">
        <v>1917551</v>
      </c>
      <c r="D11" s="383">
        <f t="shared" si="0"/>
        <v>614557.41884868103</v>
      </c>
      <c r="E11" s="383">
        <f t="shared" si="0"/>
        <v>376101.01010101015</v>
      </c>
      <c r="F11" s="384">
        <f t="shared" si="1"/>
        <v>0.63402225025566461</v>
      </c>
      <c r="J11" s="386" t="s">
        <v>77</v>
      </c>
      <c r="K11" s="383">
        <f t="shared" si="2"/>
        <v>614557.41884868103</v>
      </c>
      <c r="L11" s="383">
        <f t="shared" si="2"/>
        <v>376101.01010101015</v>
      </c>
      <c r="M11" s="387">
        <f t="shared" si="3"/>
        <v>721680.67807540821</v>
      </c>
      <c r="N11" s="387">
        <f t="shared" si="3"/>
        <v>441659.0275698459</v>
      </c>
      <c r="O11" s="384">
        <f t="shared" si="4"/>
        <v>0.63402225025566461</v>
      </c>
    </row>
    <row r="12" spans="1:15" ht="13.5" thickTop="1" thickBot="1">
      <c r="A12" s="48" t="s">
        <v>78</v>
      </c>
      <c r="B12" s="374">
        <v>5373316</v>
      </c>
      <c r="C12" s="374">
        <v>4926570</v>
      </c>
      <c r="D12" s="49">
        <f t="shared" si="0"/>
        <v>1053901.3435324116</v>
      </c>
      <c r="E12" s="49">
        <f t="shared" si="0"/>
        <v>966278.31715210364</v>
      </c>
      <c r="F12" s="50">
        <f t="shared" si="1"/>
        <v>9.0680940289085507E-2</v>
      </c>
      <c r="J12" s="48" t="s">
        <v>78</v>
      </c>
      <c r="K12" s="49">
        <f t="shared" si="2"/>
        <v>1053901.3435324116</v>
      </c>
      <c r="L12" s="49">
        <f t="shared" si="2"/>
        <v>966278.31715210364</v>
      </c>
      <c r="M12" s="51">
        <f t="shared" si="3"/>
        <v>1237606.4675127254</v>
      </c>
      <c r="N12" s="51">
        <f t="shared" si="3"/>
        <v>1134709.9062579174</v>
      </c>
      <c r="O12" s="50">
        <f t="shared" si="4"/>
        <v>9.0680940289085507E-2</v>
      </c>
    </row>
    <row r="13" spans="1:15" ht="13.5" thickTop="1" thickBot="1">
      <c r="A13" s="118" t="s">
        <v>79</v>
      </c>
      <c r="B13" s="149">
        <v>5305932</v>
      </c>
      <c r="C13" s="149">
        <v>4776463</v>
      </c>
      <c r="D13" s="49">
        <f t="shared" si="0"/>
        <v>1040684.9073256841</v>
      </c>
      <c r="E13" s="151">
        <f t="shared" si="0"/>
        <v>936836.91281749541</v>
      </c>
      <c r="F13" s="283">
        <f t="shared" si="1"/>
        <v>0.11084959728569027</v>
      </c>
      <c r="J13" s="118" t="s">
        <v>79</v>
      </c>
      <c r="K13" s="151">
        <f t="shared" si="2"/>
        <v>1040684.9073256841</v>
      </c>
      <c r="L13" s="151">
        <f t="shared" si="2"/>
        <v>936836.91281749541</v>
      </c>
      <c r="M13" s="264">
        <f t="shared" si="3"/>
        <v>1222086.2795679111</v>
      </c>
      <c r="N13" s="264">
        <f t="shared" si="3"/>
        <v>1100136.5824446646</v>
      </c>
      <c r="O13" s="283">
        <f t="shared" si="4"/>
        <v>0.11084959728569027</v>
      </c>
    </row>
    <row r="14" spans="1:15" ht="12.75" thickTop="1"/>
  </sheetData>
  <mergeCells count="3">
    <mergeCell ref="A3:F3"/>
    <mergeCell ref="J3:O3"/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84F21-331B-43D6-9AF5-08C4D7708754}">
  <sheetPr codeName="Sheet16">
    <tabColor rgb="FF015422"/>
  </sheetPr>
  <dimension ref="A1:O10"/>
  <sheetViews>
    <sheetView zoomScale="70" zoomScaleNormal="70" workbookViewId="0">
      <selection activeCell="B86" sqref="B86:C86"/>
    </sheetView>
  </sheetViews>
  <sheetFormatPr defaultColWidth="8.85546875" defaultRowHeight="12"/>
  <cols>
    <col min="1" max="1" width="47.7109375" style="4" customWidth="1"/>
    <col min="2" max="5" width="18.85546875" style="4" customWidth="1"/>
    <col min="6" max="6" width="10" style="4" customWidth="1"/>
    <col min="7" max="7" width="8.85546875" style="4"/>
    <col min="8" max="8" width="9" style="4" bestFit="1" customWidth="1"/>
    <col min="9" max="9" width="8.85546875" style="4"/>
    <col min="10" max="10" width="47.7109375" style="4" customWidth="1"/>
    <col min="11" max="14" width="18.85546875" style="4" customWidth="1"/>
    <col min="15" max="15" width="10" style="4" customWidth="1"/>
    <col min="16" max="16384" width="8.85546875" style="4"/>
  </cols>
  <sheetData>
    <row r="1" spans="1:15" s="19" customFormat="1" ht="12.75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5">
      <c r="A3" s="482" t="s">
        <v>142</v>
      </c>
      <c r="B3" s="482"/>
      <c r="C3" s="482"/>
      <c r="D3" s="482"/>
      <c r="E3" s="482"/>
      <c r="F3" s="482"/>
      <c r="G3" s="2"/>
      <c r="H3" s="2"/>
      <c r="I3" s="2"/>
      <c r="J3" s="482" t="s">
        <v>143</v>
      </c>
      <c r="K3" s="482"/>
      <c r="L3" s="482"/>
      <c r="M3" s="482"/>
      <c r="N3" s="482"/>
      <c r="O3" s="482"/>
    </row>
    <row r="4" spans="1:15" ht="12.75" thickBot="1">
      <c r="A4" s="13"/>
    </row>
    <row r="5" spans="1:15" s="47" customFormat="1" ht="30" customHeight="1" thickTop="1" thickBot="1">
      <c r="A5" s="45" t="s">
        <v>80</v>
      </c>
      <c r="B5" s="273" t="s">
        <v>248</v>
      </c>
      <c r="C5" s="273" t="s">
        <v>210</v>
      </c>
      <c r="D5" s="46" t="s">
        <v>248</v>
      </c>
      <c r="E5" s="366" t="s">
        <v>210</v>
      </c>
      <c r="F5" s="46" t="s">
        <v>0</v>
      </c>
      <c r="J5" s="45" t="s">
        <v>80</v>
      </c>
      <c r="K5" s="273" t="s">
        <v>248</v>
      </c>
      <c r="L5" s="273" t="s">
        <v>210</v>
      </c>
      <c r="M5" s="46" t="s">
        <v>248</v>
      </c>
      <c r="N5" s="366" t="s">
        <v>210</v>
      </c>
      <c r="O5" s="46" t="s">
        <v>0</v>
      </c>
    </row>
    <row r="6" spans="1:15" ht="13.5" thickTop="1" thickBot="1">
      <c r="A6" s="44" t="s">
        <v>81</v>
      </c>
      <c r="B6" s="369">
        <v>62215668</v>
      </c>
      <c r="C6" s="369">
        <v>62333406</v>
      </c>
      <c r="D6" s="5">
        <f t="shared" ref="D6:E9" si="0">B6/$F$1</f>
        <v>12202739.629302736</v>
      </c>
      <c r="E6" s="5">
        <f t="shared" si="0"/>
        <v>12225832.303618712</v>
      </c>
      <c r="F6" s="6">
        <f>(B6-C6)/C6</f>
        <v>-1.8888427178197194E-3</v>
      </c>
      <c r="J6" s="44" t="s">
        <v>81</v>
      </c>
      <c r="K6" s="5">
        <f t="shared" ref="K6:L9" si="1">D6</f>
        <v>12202739.629302736</v>
      </c>
      <c r="L6" s="5">
        <f t="shared" si="1"/>
        <v>12225832.303618712</v>
      </c>
      <c r="M6" s="7">
        <f t="shared" ref="M6:N9" si="2">B6/$H$1</f>
        <v>14329794.320197158</v>
      </c>
      <c r="N6" s="7">
        <f t="shared" si="2"/>
        <v>14356912.269387566</v>
      </c>
      <c r="O6" s="6">
        <f>F6</f>
        <v>-1.8888427178197194E-3</v>
      </c>
    </row>
    <row r="7" spans="1:15" ht="13.5" thickTop="1" thickBot="1">
      <c r="A7" s="44" t="s">
        <v>57</v>
      </c>
      <c r="B7" s="369">
        <v>15712502</v>
      </c>
      <c r="C7" s="369">
        <v>12837713</v>
      </c>
      <c r="D7" s="5">
        <f t="shared" si="0"/>
        <v>3081789.1536726491</v>
      </c>
      <c r="E7" s="5">
        <f t="shared" si="0"/>
        <v>2517939.1978032757</v>
      </c>
      <c r="F7" s="6">
        <f>(B7-C7)/C7</f>
        <v>0.22393311020428638</v>
      </c>
      <c r="J7" s="44" t="s">
        <v>57</v>
      </c>
      <c r="K7" s="5">
        <f t="shared" si="1"/>
        <v>3081789.1536726491</v>
      </c>
      <c r="L7" s="5">
        <f t="shared" si="1"/>
        <v>2517939.1978032757</v>
      </c>
      <c r="M7" s="7">
        <f t="shared" si="2"/>
        <v>3618974.595204643</v>
      </c>
      <c r="N7" s="7">
        <f t="shared" si="2"/>
        <v>2956840.1778105348</v>
      </c>
      <c r="O7" s="6">
        <f t="shared" ref="O7:O9" si="3">F7</f>
        <v>0.22393311020428638</v>
      </c>
    </row>
    <row r="8" spans="1:15" ht="13.5" thickTop="1" thickBot="1">
      <c r="A8" s="386" t="s">
        <v>58</v>
      </c>
      <c r="B8" s="385">
        <v>134712</v>
      </c>
      <c r="C8" s="385">
        <v>109897</v>
      </c>
      <c r="D8" s="383">
        <f t="shared" si="0"/>
        <v>26421.888790820831</v>
      </c>
      <c r="E8" s="383">
        <f t="shared" si="0"/>
        <v>21554.771011081692</v>
      </c>
      <c r="F8" s="384">
        <f>(B8-C8)/C8</f>
        <v>0.22580234219314449</v>
      </c>
      <c r="J8" s="386" t="s">
        <v>58</v>
      </c>
      <c r="K8" s="383">
        <f t="shared" si="1"/>
        <v>26421.888790820831</v>
      </c>
      <c r="L8" s="383">
        <f t="shared" si="1"/>
        <v>21554.771011081692</v>
      </c>
      <c r="M8" s="387">
        <f t="shared" si="2"/>
        <v>31027.477716101985</v>
      </c>
      <c r="N8" s="387">
        <f t="shared" si="2"/>
        <v>25311.974572172188</v>
      </c>
      <c r="O8" s="384">
        <f t="shared" si="3"/>
        <v>0.22580234219314449</v>
      </c>
    </row>
    <row r="9" spans="1:15" ht="13.5" thickTop="1" thickBot="1">
      <c r="A9" s="118" t="s">
        <v>82</v>
      </c>
      <c r="B9" s="149">
        <v>78062882</v>
      </c>
      <c r="C9" s="149">
        <v>75281016</v>
      </c>
      <c r="D9" s="293">
        <f t="shared" si="0"/>
        <v>15310950.671766207</v>
      </c>
      <c r="E9" s="151">
        <f t="shared" si="0"/>
        <v>14765326.27243307</v>
      </c>
      <c r="F9" s="283">
        <f>(B9-C9)/C9</f>
        <v>3.6953087880748046E-2</v>
      </c>
      <c r="J9" s="118" t="s">
        <v>82</v>
      </c>
      <c r="K9" s="151">
        <f t="shared" si="1"/>
        <v>15310950.671766207</v>
      </c>
      <c r="L9" s="151">
        <f t="shared" si="1"/>
        <v>14765326.27243307</v>
      </c>
      <c r="M9" s="264">
        <f t="shared" si="2"/>
        <v>17979796.393117901</v>
      </c>
      <c r="N9" s="264">
        <f t="shared" si="2"/>
        <v>17339064.421770275</v>
      </c>
      <c r="O9" s="283">
        <f t="shared" si="3"/>
        <v>3.6953087880748046E-2</v>
      </c>
    </row>
    <row r="10" spans="1:15" ht="12.75" thickTop="1"/>
  </sheetData>
  <mergeCells count="3">
    <mergeCell ref="A3:F3"/>
    <mergeCell ref="J3:O3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76C3-E63A-49C1-AAA4-3294AD7539B5}">
  <sheetPr codeName="Sheet17">
    <tabColor rgb="FF015422"/>
  </sheetPr>
  <dimension ref="A1:O13"/>
  <sheetViews>
    <sheetView zoomScale="70" zoomScaleNormal="70" workbookViewId="0">
      <selection activeCell="B86" sqref="B86:C86"/>
    </sheetView>
  </sheetViews>
  <sheetFormatPr defaultColWidth="8.85546875" defaultRowHeight="12"/>
  <cols>
    <col min="1" max="1" width="47.7109375" style="4" customWidth="1"/>
    <col min="2" max="5" width="18.85546875" style="4" customWidth="1"/>
    <col min="6" max="6" width="10" style="4" customWidth="1"/>
    <col min="7" max="7" width="8.85546875" style="4"/>
    <col min="8" max="8" width="9" style="4" bestFit="1" customWidth="1"/>
    <col min="9" max="9" width="8.85546875" style="4"/>
    <col min="10" max="10" width="47.7109375" style="4" customWidth="1"/>
    <col min="11" max="14" width="18.85546875" style="4" customWidth="1"/>
    <col min="15" max="15" width="10" style="4" customWidth="1"/>
    <col min="16" max="16384" width="8.85546875" style="4"/>
  </cols>
  <sheetData>
    <row r="1" spans="1:15" s="19" customFormat="1" ht="12.75" thickBot="1">
      <c r="A1" s="480" t="s">
        <v>230</v>
      </c>
      <c r="B1" s="480"/>
      <c r="C1" s="480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5">
      <c r="A3" s="482" t="s">
        <v>144</v>
      </c>
      <c r="B3" s="483"/>
      <c r="C3" s="483"/>
      <c r="D3" s="483"/>
      <c r="E3" s="61"/>
      <c r="F3" s="61"/>
      <c r="G3" s="2"/>
      <c r="H3" s="2"/>
      <c r="I3" s="2"/>
      <c r="J3" s="482" t="s">
        <v>145</v>
      </c>
      <c r="K3" s="482"/>
      <c r="L3" s="482"/>
      <c r="M3" s="482"/>
      <c r="N3" s="482"/>
      <c r="O3" s="482"/>
    </row>
    <row r="4" spans="1:15" ht="12.75" thickBot="1">
      <c r="A4" s="13"/>
    </row>
    <row r="5" spans="1:15" s="47" customFormat="1" ht="30" customHeight="1" thickTop="1" thickBot="1">
      <c r="A5" s="268" t="s">
        <v>80</v>
      </c>
      <c r="B5" s="274" t="s">
        <v>248</v>
      </c>
      <c r="C5" s="274" t="s">
        <v>210</v>
      </c>
      <c r="D5" s="274" t="s">
        <v>248</v>
      </c>
      <c r="E5" s="274" t="s">
        <v>210</v>
      </c>
      <c r="F5" s="269" t="s">
        <v>0</v>
      </c>
      <c r="J5" s="268" t="s">
        <v>80</v>
      </c>
      <c r="K5" s="274" t="s">
        <v>248</v>
      </c>
      <c r="L5" s="274" t="s">
        <v>210</v>
      </c>
      <c r="M5" s="274" t="s">
        <v>248</v>
      </c>
      <c r="N5" s="274" t="s">
        <v>210</v>
      </c>
      <c r="O5" s="269" t="s">
        <v>0</v>
      </c>
    </row>
    <row r="6" spans="1:15" ht="25.5" thickTop="1" thickBot="1">
      <c r="A6" s="53" t="s">
        <v>135</v>
      </c>
      <c r="B6" s="284">
        <v>3017576</v>
      </c>
      <c r="C6" s="284">
        <v>3354753</v>
      </c>
      <c r="D6" s="54">
        <f t="shared" ref="D6:E12" si="0">B6/$F$1</f>
        <v>591855.64381680894</v>
      </c>
      <c r="E6" s="54">
        <f t="shared" si="0"/>
        <v>657988.23183289205</v>
      </c>
      <c r="F6" s="55">
        <f t="shared" ref="F6:F12" si="1">(B6-C6)/C6</f>
        <v>-0.10050725045927375</v>
      </c>
      <c r="J6" s="53" t="s">
        <v>135</v>
      </c>
      <c r="K6" s="286">
        <f t="shared" ref="K6:L8" si="2">B6/$F$1</f>
        <v>591855.64381680894</v>
      </c>
      <c r="L6" s="286">
        <f t="shared" si="2"/>
        <v>657988.23183289205</v>
      </c>
      <c r="M6" s="56">
        <f t="shared" ref="M6:N8" si="3">B6/$H$1</f>
        <v>695021.76566782594</v>
      </c>
      <c r="N6" s="56">
        <f t="shared" si="3"/>
        <v>772681.89879540261</v>
      </c>
      <c r="O6" s="55">
        <f>F6</f>
        <v>-0.10050725045927375</v>
      </c>
    </row>
    <row r="7" spans="1:15" ht="25.5" thickTop="1" thickBot="1">
      <c r="A7" s="53" t="s">
        <v>127</v>
      </c>
      <c r="B7" s="284">
        <v>29127411</v>
      </c>
      <c r="C7" s="284">
        <v>31300659</v>
      </c>
      <c r="D7" s="54">
        <f t="shared" si="0"/>
        <v>5712937.3345101504</v>
      </c>
      <c r="E7" s="54">
        <f t="shared" si="0"/>
        <v>6139189.7616946166</v>
      </c>
      <c r="F7" s="55">
        <f t="shared" si="1"/>
        <v>-6.9431381620431692E-2</v>
      </c>
      <c r="J7" s="53" t="s">
        <v>127</v>
      </c>
      <c r="K7" s="286">
        <f t="shared" si="2"/>
        <v>5712937.3345101504</v>
      </c>
      <c r="L7" s="286">
        <f t="shared" si="2"/>
        <v>6139189.7616946166</v>
      </c>
      <c r="M7" s="56">
        <f t="shared" si="3"/>
        <v>6708757.1688509108</v>
      </c>
      <c r="N7" s="56">
        <f t="shared" si="3"/>
        <v>7209309.4870672775</v>
      </c>
      <c r="O7" s="55">
        <f t="shared" ref="O7:O12" si="4">F7</f>
        <v>-6.9431381620431692E-2</v>
      </c>
    </row>
    <row r="8" spans="1:15" ht="13.5" thickTop="1" thickBot="1">
      <c r="A8" s="57" t="s">
        <v>60</v>
      </c>
      <c r="B8" s="284">
        <v>34636</v>
      </c>
      <c r="C8" s="284">
        <v>81611</v>
      </c>
      <c r="D8" s="54">
        <f t="shared" si="0"/>
        <v>6793.3705991958423</v>
      </c>
      <c r="E8" s="54">
        <f t="shared" si="0"/>
        <v>16006.864764146319</v>
      </c>
      <c r="F8" s="55">
        <f t="shared" si="1"/>
        <v>-0.57559642695224911</v>
      </c>
      <c r="J8" s="57" t="s">
        <v>60</v>
      </c>
      <c r="K8" s="286">
        <f t="shared" si="2"/>
        <v>6793.3705991958423</v>
      </c>
      <c r="L8" s="286">
        <f t="shared" si="2"/>
        <v>16006.864764146319</v>
      </c>
      <c r="M8" s="56">
        <f t="shared" si="3"/>
        <v>7977.52032613953</v>
      </c>
      <c r="N8" s="56">
        <f t="shared" si="3"/>
        <v>18797.014994126723</v>
      </c>
      <c r="O8" s="55">
        <f t="shared" si="4"/>
        <v>-0.57559642695224911</v>
      </c>
    </row>
    <row r="9" spans="1:15" ht="13.5" thickTop="1" thickBot="1">
      <c r="A9" s="57" t="s">
        <v>61</v>
      </c>
      <c r="B9" s="284">
        <v>0</v>
      </c>
      <c r="C9" s="284">
        <v>0</v>
      </c>
      <c r="D9" s="54">
        <f t="shared" si="0"/>
        <v>0</v>
      </c>
      <c r="E9" s="54">
        <f t="shared" si="0"/>
        <v>0</v>
      </c>
      <c r="F9" s="55" t="s">
        <v>149</v>
      </c>
      <c r="J9" s="57" t="s">
        <v>61</v>
      </c>
      <c r="K9" s="286">
        <v>0</v>
      </c>
      <c r="L9" s="286">
        <v>0</v>
      </c>
      <c r="M9" s="56">
        <v>0</v>
      </c>
      <c r="N9" s="56">
        <v>0</v>
      </c>
      <c r="O9" s="55" t="str">
        <f t="shared" si="4"/>
        <v>-</v>
      </c>
    </row>
    <row r="10" spans="1:15" ht="13.5" thickTop="1" thickBot="1">
      <c r="A10" s="57" t="s">
        <v>83</v>
      </c>
      <c r="B10" s="284">
        <v>32144987</v>
      </c>
      <c r="C10" s="284">
        <v>34655412</v>
      </c>
      <c r="D10" s="54">
        <f t="shared" si="0"/>
        <v>6304792.9783269595</v>
      </c>
      <c r="E10" s="54">
        <f t="shared" si="0"/>
        <v>6797177.9935275083</v>
      </c>
      <c r="F10" s="55">
        <f t="shared" si="1"/>
        <v>-7.2439623571637232E-2</v>
      </c>
      <c r="J10" s="57" t="s">
        <v>83</v>
      </c>
      <c r="K10" s="286">
        <f t="shared" ref="K10:L12" si="5">B10/$F$1</f>
        <v>6304792.9783269595</v>
      </c>
      <c r="L10" s="286">
        <f t="shared" si="5"/>
        <v>6797177.9935275083</v>
      </c>
      <c r="M10" s="56">
        <f t="shared" ref="M10:N12" si="6">B10/$H$1</f>
        <v>7403778.9345187368</v>
      </c>
      <c r="N10" s="56">
        <f t="shared" si="6"/>
        <v>7981991.3858626802</v>
      </c>
      <c r="O10" s="55">
        <f t="shared" si="4"/>
        <v>-7.2439623571637232E-2</v>
      </c>
    </row>
    <row r="11" spans="1:15" ht="13.5" thickTop="1" thickBot="1">
      <c r="A11" s="57" t="s">
        <v>74</v>
      </c>
      <c r="B11" s="284">
        <v>45883259</v>
      </c>
      <c r="C11" s="284">
        <v>40543993</v>
      </c>
      <c r="D11" s="54">
        <f t="shared" si="0"/>
        <v>8999364.3228400517</v>
      </c>
      <c r="E11" s="54">
        <f t="shared" si="0"/>
        <v>7952141.4141414147</v>
      </c>
      <c r="F11" s="55">
        <f t="shared" si="1"/>
        <v>0.13169067980058105</v>
      </c>
      <c r="J11" s="57" t="s">
        <v>74</v>
      </c>
      <c r="K11" s="286">
        <f t="shared" si="5"/>
        <v>8999364.3228400517</v>
      </c>
      <c r="L11" s="286">
        <f t="shared" si="5"/>
        <v>7952141.4141414147</v>
      </c>
      <c r="M11" s="56">
        <f t="shared" si="6"/>
        <v>10568039.938273026</v>
      </c>
      <c r="N11" s="56">
        <f t="shared" si="6"/>
        <v>9338276.0209134668</v>
      </c>
      <c r="O11" s="55">
        <f t="shared" si="4"/>
        <v>0.13169067980058105</v>
      </c>
    </row>
    <row r="12" spans="1:15" ht="13.5" thickTop="1" thickBot="1">
      <c r="A12" s="52" t="s">
        <v>84</v>
      </c>
      <c r="B12" s="375">
        <v>78062882</v>
      </c>
      <c r="C12" s="375">
        <v>75281016</v>
      </c>
      <c r="D12" s="294">
        <f t="shared" si="0"/>
        <v>15310950.671766207</v>
      </c>
      <c r="E12" s="59">
        <f t="shared" si="0"/>
        <v>14765326.27243307</v>
      </c>
      <c r="F12" s="58">
        <f t="shared" si="1"/>
        <v>3.6953087880748046E-2</v>
      </c>
      <c r="J12" s="52" t="s">
        <v>84</v>
      </c>
      <c r="K12" s="59">
        <f t="shared" si="5"/>
        <v>15310950.671766207</v>
      </c>
      <c r="L12" s="59">
        <f t="shared" si="5"/>
        <v>14765326.27243307</v>
      </c>
      <c r="M12" s="60">
        <f t="shared" si="6"/>
        <v>17979796.393117901</v>
      </c>
      <c r="N12" s="60">
        <f t="shared" si="6"/>
        <v>17339064.421770275</v>
      </c>
      <c r="O12" s="58">
        <f t="shared" si="4"/>
        <v>3.6953087880748046E-2</v>
      </c>
    </row>
    <row r="13" spans="1:15" ht="12.75" thickTop="1"/>
  </sheetData>
  <mergeCells count="3">
    <mergeCell ref="A3:D3"/>
    <mergeCell ref="J3:O3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Bilant</vt:lpstr>
      <vt:lpstr>Contul de Profit si Pierdere</vt:lpstr>
      <vt:lpstr>I) Bilanț</vt:lpstr>
      <vt:lpstr>I) BS </vt:lpstr>
      <vt:lpstr>I) Contul de profit și pierdere</vt:lpstr>
      <vt:lpstr>I) IS </vt:lpstr>
      <vt:lpstr>I) Analiza profitului net</vt:lpstr>
      <vt:lpstr>I) Analiza activelor totale</vt:lpstr>
      <vt:lpstr>I) Capitaluri proprii&amp;datorii</vt:lpstr>
      <vt:lpstr>I) Lichidități</vt:lpstr>
      <vt:lpstr>Achizitii si cedari de active</vt:lpstr>
      <vt:lpstr>Bugetul de venituri și cheltuie</vt:lpstr>
      <vt:lpstr>ESTIMAT + REALIZAT + TARGET</vt:lpstr>
      <vt:lpstr>'I) BS '!Print_Area</vt:lpstr>
      <vt:lpstr>'I) IS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madalina costache</dc:creator>
  <cp:lastModifiedBy>Lacrima POPA</cp:lastModifiedBy>
  <dcterms:created xsi:type="dcterms:W3CDTF">2023-10-28T16:06:10Z</dcterms:created>
  <dcterms:modified xsi:type="dcterms:W3CDTF">2026-05-21T08:05:35Z</dcterms:modified>
</cp:coreProperties>
</file>