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EA9BF63-9ABA-467F-AE63-FBA56775AA2B}" xr6:coauthVersionLast="47" xr6:coauthVersionMax="47" xr10:uidLastSave="{00000000-0000-0000-0000-000000000000}"/>
  <bookViews>
    <workbookView xWindow="-120" yWindow="-120" windowWidth="29040" windowHeight="15840" activeTab="2" xr2:uid="{A35976E2-801D-47CA-B2EF-75B3A1F040FD}"/>
  </bookViews>
  <sheets>
    <sheet name="BS DN Agrar Group" sheetId="1" r:id="rId1"/>
    <sheet name="BS (2)" sheetId="3" state="hidden" r:id="rId2"/>
    <sheet name="IS DN Agrar Group" sheetId="2" r:id="rId3"/>
    <sheet name="IS (2)" sheetId="4" state="hidden" r:id="rId4"/>
    <sheet name="indicatori" sheetId="5" state="hidden" r:id="rId5"/>
  </sheets>
  <definedNames>
    <definedName name="_xlnm.Database">#REF!</definedName>
    <definedName name="_xlnm.Print_Area" localSheetId="1">'BS (2)'!$A$5:$B$27</definedName>
    <definedName name="_xlnm.Print_Area" localSheetId="0">'BS DN Agrar Group'!$A$1:$D$52</definedName>
    <definedName name="_xlnm.Print_Area" localSheetId="3">'IS (2)'!$A$4:$B$14</definedName>
    <definedName name="_xlnm.Print_Area" localSheetId="2">'IS DN Agrar Group'!$A$1:$D$76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2" l="1"/>
  <c r="D51" i="2"/>
  <c r="D54" i="2"/>
  <c r="D66" i="2"/>
  <c r="D12" i="1"/>
  <c r="D19" i="1"/>
  <c r="D24" i="1"/>
  <c r="D48" i="1"/>
  <c r="D50" i="1"/>
  <c r="D23" i="5"/>
  <c r="B16" i="3" l="1"/>
  <c r="D23" i="1" l="1"/>
  <c r="C18" i="3"/>
  <c r="D18" i="5"/>
  <c r="B18" i="3" l="1"/>
  <c r="C32" i="5"/>
  <c r="C22" i="5"/>
  <c r="C14" i="4"/>
  <c r="C13" i="4"/>
  <c r="C11" i="4"/>
  <c r="C10" i="4"/>
  <c r="C8" i="4"/>
  <c r="C7" i="4"/>
  <c r="B14" i="4"/>
  <c r="B13" i="4"/>
  <c r="B11" i="4"/>
  <c r="B10" i="4"/>
  <c r="B8" i="4"/>
  <c r="B7" i="4"/>
  <c r="C21" i="3"/>
  <c r="C17" i="3"/>
  <c r="C16" i="3"/>
  <c r="B21" i="3"/>
  <c r="B17" i="3"/>
  <c r="C13" i="3"/>
  <c r="C12" i="3"/>
  <c r="C9" i="3"/>
  <c r="C8" i="3"/>
  <c r="C7" i="3"/>
  <c r="B13" i="3"/>
  <c r="B12" i="3"/>
  <c r="B9" i="3"/>
  <c r="B8" i="3"/>
  <c r="B7" i="3"/>
  <c r="D32" i="5"/>
  <c r="D11" i="5"/>
  <c r="C18" i="5"/>
  <c r="D9" i="2"/>
  <c r="D20" i="2"/>
  <c r="D24" i="2"/>
  <c r="D25" i="2"/>
  <c r="D26" i="2"/>
  <c r="D30" i="2"/>
  <c r="D31" i="2"/>
  <c r="D33" i="2"/>
  <c r="D39" i="2"/>
  <c r="D40" i="2"/>
  <c r="D44" i="2"/>
  <c r="D48" i="2"/>
  <c r="D53" i="2"/>
  <c r="D56" i="2"/>
  <c r="D62" i="2"/>
  <c r="D64" i="2"/>
  <c r="D49" i="1"/>
  <c r="D21" i="1"/>
  <c r="D44" i="1"/>
  <c r="D42" i="1"/>
  <c r="D37" i="1"/>
  <c r="D36" i="1"/>
  <c r="D22" i="1"/>
  <c r="D20" i="1"/>
  <c r="D18" i="1"/>
  <c r="D17" i="1"/>
  <c r="D16" i="1"/>
  <c r="D15" i="1"/>
  <c r="D13" i="1"/>
  <c r="D11" i="1"/>
  <c r="D10" i="1"/>
  <c r="D9" i="1"/>
  <c r="D8" i="1"/>
  <c r="D46" i="2"/>
  <c r="D29" i="2"/>
  <c r="C9" i="4" l="1"/>
  <c r="B12" i="4"/>
  <c r="D17" i="3"/>
  <c r="C10" i="3"/>
  <c r="C20" i="3"/>
  <c r="C22" i="3" s="1"/>
  <c r="B10" i="3"/>
  <c r="C12" i="4"/>
  <c r="D12" i="4" s="1"/>
  <c r="D7" i="3"/>
  <c r="D10" i="4"/>
  <c r="C21" i="5"/>
  <c r="C23" i="5" s="1"/>
  <c r="D8" i="3"/>
  <c r="C11" i="5"/>
  <c r="B20" i="3"/>
  <c r="B22" i="3" s="1"/>
  <c r="D16" i="3"/>
  <c r="D9" i="3"/>
  <c r="D52" i="1"/>
  <c r="D11" i="4"/>
  <c r="D21" i="3"/>
  <c r="D8" i="2"/>
  <c r="D58" i="2"/>
  <c r="D38" i="2"/>
  <c r="D32" i="2"/>
  <c r="D10" i="3" l="1"/>
  <c r="D20" i="3"/>
  <c r="D22" i="3"/>
  <c r="D8" i="4"/>
  <c r="D7" i="4"/>
  <c r="B9" i="4"/>
  <c r="D9" i="4" s="1"/>
  <c r="D12" i="3"/>
  <c r="D13" i="3"/>
  <c r="D23" i="2"/>
  <c r="D65" i="2"/>
  <c r="D49" i="2"/>
  <c r="D50" i="2" l="1"/>
  <c r="D68" i="2"/>
  <c r="D67" i="2"/>
  <c r="D13" i="4" l="1"/>
  <c r="D69" i="2"/>
  <c r="D14" i="4" l="1"/>
  <c r="D73" i="2"/>
  <c r="D75" i="2" l="1"/>
</calcChain>
</file>

<file path=xl/sharedStrings.xml><?xml version="1.0" encoding="utf-8"?>
<sst xmlns="http://schemas.openxmlformats.org/spreadsheetml/2006/main" count="179" uniqueCount="158">
  <si>
    <t>ACTIVE IMOBILIZATE - TOTAL</t>
  </si>
  <si>
    <t>ACTIVE CIRCULANTE - TOTAL</t>
  </si>
  <si>
    <t>I. CAPITAL</t>
  </si>
  <si>
    <t>VENITURI DIN EXPLOATARE – TOTAL</t>
  </si>
  <si>
    <t>CHELTUIELI DE EXPLOATARE – TOTAL</t>
  </si>
  <si>
    <t>VENITURI FINANCIARE – TOTAL</t>
  </si>
  <si>
    <t>CAPITALURI PROPRII - TOTAL</t>
  </si>
  <si>
    <t>Sold C</t>
  </si>
  <si>
    <t>Sold D</t>
  </si>
  <si>
    <t>PROFITUL SAU PIERDEREA DIN EXPLOATARE</t>
  </si>
  <si>
    <t>CHELTUIELI FINANCIARE – TOTAL</t>
  </si>
  <si>
    <t>PROFITUL SAU PIERDEREA FINANCIAR(Ă)</t>
  </si>
  <si>
    <t>DN AGRAR GROUP SA</t>
  </si>
  <si>
    <t>BILANȚ INDIVIDUAL</t>
  </si>
  <si>
    <r>
      <t>(toate sumele sunt exprimate in RON)</t>
    </r>
    <r>
      <rPr>
        <b/>
        <u/>
        <sz val="11"/>
        <color theme="1"/>
        <rFont val="Calibri"/>
        <family val="2"/>
        <scheme val="minor"/>
      </rPr>
      <t xml:space="preserve"> </t>
    </r>
  </si>
  <si>
    <t>∆%</t>
  </si>
  <si>
    <r>
      <t>(toate sumele sunt exprimate în RON)</t>
    </r>
    <r>
      <rPr>
        <b/>
        <u/>
        <sz val="11"/>
        <color theme="1"/>
        <rFont val="Calibri"/>
        <family val="2"/>
        <scheme val="minor"/>
      </rPr>
      <t xml:space="preserve"> </t>
    </r>
  </si>
  <si>
    <t>CONTUL DE PROFIT și PIERDERE INDIVIDUAL</t>
  </si>
  <si>
    <t>TOTAL ACTIVE</t>
  </si>
  <si>
    <t>INDICATORI DE BILANȚ în LEI</t>
  </si>
  <si>
    <t>CHELTUIELI ÎN AVANS</t>
  </si>
  <si>
    <t>ACTIVE CIRCULANTE NETE/DATORII CURENTE NETE</t>
  </si>
  <si>
    <t>TOTAL ACTIVE MINUS DATORII CURENTE</t>
  </si>
  <si>
    <t xml:space="preserve"> DATORII: SUMELE CARE TREBUIE PLĂTITE ÎNTR-O PERIOADĂ DE PÂNĂ LA UN AN</t>
  </si>
  <si>
    <t xml:space="preserve"> DATORII:SUMELE CARE TREBUIE PLATITE INTR-O PERIOADA MAI MARE DE UN AN</t>
  </si>
  <si>
    <t>PROVIZIOANE</t>
  </si>
  <si>
    <t>DATORII - TOTAL</t>
  </si>
  <si>
    <t>VENITURI IN AVANS</t>
  </si>
  <si>
    <t>TOTAL CAPITALURI PROPRII și DATORII</t>
  </si>
  <si>
    <t>CONTUL DE PROFIT SI PIERDERE IN LEI</t>
  </si>
  <si>
    <t>PROFITUL SAU PIERDEREA NET(Ă) A EXERCIŢIULUI FINANCIAR</t>
  </si>
  <si>
    <t>PROFITUL SAU PIERDEREA BRUT(Ă)</t>
  </si>
  <si>
    <t>DN AGRAR GROUP SA-individual</t>
  </si>
  <si>
    <t>Indicatori financiari</t>
  </si>
  <si>
    <t>Indicatorul lichiditatii curente</t>
  </si>
  <si>
    <t>Active curente (A)</t>
  </si>
  <si>
    <t>Datorii curente (B)</t>
  </si>
  <si>
    <t>A/B</t>
  </si>
  <si>
    <t>Indicatorul gradului de indatorare</t>
  </si>
  <si>
    <t>Capital imprumutat (A)</t>
  </si>
  <si>
    <t>Capital propriu (B)</t>
  </si>
  <si>
    <t>Capital angajat (B)</t>
  </si>
  <si>
    <t>Capital imprumutat = Credite peste 1 an</t>
  </si>
  <si>
    <t>Capital angajat = Capital imprumutat + Capital propriu</t>
  </si>
  <si>
    <t>Viteza de rotatie a activelor imobilizate</t>
  </si>
  <si>
    <t>Cifra de afaceri (A)</t>
  </si>
  <si>
    <t>Active imobilizate (B)</t>
  </si>
  <si>
    <t>încheiat la 30 Iunie 2023</t>
  </si>
  <si>
    <t>-</t>
  </si>
  <si>
    <t>INDIVIDUAL BALANCE SHEET</t>
  </si>
  <si>
    <r>
      <t>(all amounts are expressed in RON)</t>
    </r>
    <r>
      <rPr>
        <b/>
        <u/>
        <sz val="11"/>
        <color theme="1"/>
        <rFont val="Calibri"/>
        <family val="2"/>
        <scheme val="minor"/>
      </rPr>
      <t xml:space="preserve"> </t>
    </r>
  </si>
  <si>
    <t>II. TANGIBLE ASSETS</t>
  </si>
  <si>
    <t>I. INTANGIBLE ASSETS</t>
  </si>
  <si>
    <t>III. FINANCIAL ASSETS</t>
  </si>
  <si>
    <t>FIXED ASSETS - TOTAL</t>
  </si>
  <si>
    <t>I. STOCKS</t>
  </si>
  <si>
    <t>I.RECEIVABLES</t>
  </si>
  <si>
    <t>III. SHORT-TERM INVESTMENTS</t>
  </si>
  <si>
    <t>IV. CASH AND BANCK ACCOUNTS</t>
  </si>
  <si>
    <t>CIRCULATING ASSETS - TOTAL</t>
  </si>
  <si>
    <t>C. PREPAID EXPENSES</t>
  </si>
  <si>
    <t>Amounts to be recovered within a period of up to one year</t>
  </si>
  <si>
    <t>Amounts to be recovered within a period of more than one year</t>
  </si>
  <si>
    <t>D. LIABILITIES: AMOUNTS DUE TO BE PAID WITHIN A PERIOD OF UP TO ONE YEAR</t>
  </si>
  <si>
    <t>E. NET CURRENT ASSETS / NET CURRENT LIABILITIES</t>
  </si>
  <si>
    <t>F. TOTAL ASSETS MINUS CURRENT LIABILITIES</t>
  </si>
  <si>
    <t>G. LIABILITUES: AMOUNTS DUE TO BE PAID OVER A PERIOD OF MORE THAN ONE YEAR</t>
  </si>
  <si>
    <t>H. PROVSIONS</t>
  </si>
  <si>
    <t>I. PREPAID INCOME</t>
  </si>
  <si>
    <t>1. Investments subsidies</t>
  </si>
  <si>
    <t>Amounts to be recovered over a period of more than one year</t>
  </si>
  <si>
    <t>2. Deffered revenues</t>
  </si>
  <si>
    <t>Amounts to be collected within a period of up to one year</t>
  </si>
  <si>
    <t>Amounts to be collected over a period of more than one year</t>
  </si>
  <si>
    <t>3. Advance revenues related to assets received through transfer from customers</t>
  </si>
  <si>
    <t>Negativ goodwill (ct.2075)</t>
  </si>
  <si>
    <t>1. Subscribed and pid-up capital</t>
  </si>
  <si>
    <t>2. Unpaid subscribed capital</t>
  </si>
  <si>
    <t>3. Assets of the authority</t>
  </si>
  <si>
    <t>4. Assets of national research and development institutes</t>
  </si>
  <si>
    <t>5. Other equity items DR/ (CR)</t>
  </si>
  <si>
    <t>II. CAPITAL PREMIUMS (ct. 104)</t>
  </si>
  <si>
    <t>III. RESERVES FROM REVALUATION (ct. 105)</t>
  </si>
  <si>
    <t>IV. RESERVES</t>
  </si>
  <si>
    <t>Own shares (ct 109)</t>
  </si>
  <si>
    <t>Gains related to equity instruments</t>
  </si>
  <si>
    <t>Losses related to equity instruments</t>
  </si>
  <si>
    <t>V. CARRIED-FORWARD PROFIT OR LOSS  - SOLD C</t>
  </si>
  <si>
    <t>VI. PROFIT OR LOSS OF THE FINANCIAL YEAR - SOLD C</t>
  </si>
  <si>
    <t>Profit distribution</t>
  </si>
  <si>
    <t>Minority interests</t>
  </si>
  <si>
    <t>EQUITY - TOTAL</t>
  </si>
  <si>
    <t>INDIVIDUAL PROFIT AND LOSS ACCOUNT</t>
  </si>
  <si>
    <t xml:space="preserve">(all amounts are expressed in RON) </t>
  </si>
  <si>
    <t>Net TURNOVER</t>
  </si>
  <si>
    <t>Production sold</t>
  </si>
  <si>
    <t>Income from the sale of goods</t>
  </si>
  <si>
    <t>Commercial discounts granted</t>
  </si>
  <si>
    <t>Income from interest recorded by entities deregistered from the General Registry that have ongoing leasing contracts</t>
  </si>
  <si>
    <t xml:space="preserve">
Income from operating subsidies related to net turnover</t>
  </si>
  <si>
    <t>3. Income from the production of intangible and tangible assets</t>
  </si>
  <si>
    <t>4. Income from revaluation of tangible assets</t>
  </si>
  <si>
    <t>5. Income from the production of real estate investments</t>
  </si>
  <si>
    <t>6. Income from operating subsidies</t>
  </si>
  <si>
    <t>7. Other operating revenues</t>
  </si>
  <si>
    <t>-of which, income from investment subsidies</t>
  </si>
  <si>
    <t>-of which, negative goodwill income</t>
  </si>
  <si>
    <t>OPERATING INCOME – TOTAL</t>
  </si>
  <si>
    <t>8. a) Expenses with raw materials and consumable MATERIALS</t>
  </si>
  <si>
    <t>Other material expenses</t>
  </si>
  <si>
    <t>b) Other external expenses</t>
  </si>
  <si>
    <t>c) Expenses related to goods</t>
  </si>
  <si>
    <t>Trade discounts received</t>
  </si>
  <si>
    <t>9. Personnel expenses</t>
  </si>
  <si>
    <t>a) Wages and allowances</t>
  </si>
  <si>
    <t>b) Expenses for insurances and social protection</t>
  </si>
  <si>
    <t>10.a) Value adjustments regarding tangible and intangible assets</t>
  </si>
  <si>
    <t>a.1) Expenses</t>
  </si>
  <si>
    <t>a.2) Income</t>
  </si>
  <si>
    <t>b) Value adjustments on current assets</t>
  </si>
  <si>
    <t>b.1) Expences</t>
  </si>
  <si>
    <t>b.2) Income</t>
  </si>
  <si>
    <t>11. Other operating expenses</t>
  </si>
  <si>
    <t>11.1. Expences related to external benefits</t>
  </si>
  <si>
    <t>11.2. Expenses for other taxes, fees, and similar payments, expenses representing transfers and contributions due based on specific legislative acts</t>
  </si>
  <si>
    <t>11.3. Expenses for environmental protection</t>
  </si>
  <si>
    <t>11.4 Expenses for the revaluation of tangible assets</t>
  </si>
  <si>
    <t>11.5. Expenses for calamities and other similar events</t>
  </si>
  <si>
    <t>11.6. Other expenses</t>
  </si>
  <si>
    <t xml:space="preserve">
Expenses for refinancing interest recorded by entities deregistered from the General Registry that still have ongoing leasing contracts</t>
  </si>
  <si>
    <t>Adjustemnts regarding provisions</t>
  </si>
  <si>
    <t>- Expenses</t>
  </si>
  <si>
    <t xml:space="preserve">- Income </t>
  </si>
  <si>
    <t>OPERATING EXPENSES – TOTAL</t>
  </si>
  <si>
    <t>OPEARTING PROFIT OR LOSS</t>
  </si>
  <si>
    <t>12. Income from equity interests</t>
  </si>
  <si>
    <t>- of which, income obtained from affiliated entities</t>
  </si>
  <si>
    <t>13. Income from interest</t>
  </si>
  <si>
    <t>14. Income from operating subsidies for interest payable</t>
  </si>
  <si>
    <t>15. Other financial income</t>
  </si>
  <si>
    <t>-of which, income from other financial assets</t>
  </si>
  <si>
    <t>FINANCIAL INCOME – TOTAL</t>
  </si>
  <si>
    <t>16. Value adjustments, regarding financial assets and financial investments held as current assets</t>
  </si>
  <si>
    <t>17. Expenses related to interest</t>
  </si>
  <si>
    <t>- of which, expenses related to affiliated entities</t>
  </si>
  <si>
    <t>18. Other financial expenses</t>
  </si>
  <si>
    <t>FINANCIAL EXPENSES – TOTAL</t>
  </si>
  <si>
    <t>FINANCIAL PROFIT OR LOSS</t>
  </si>
  <si>
    <t>TOTAL INCOME</t>
  </si>
  <si>
    <t>TOTAL EXPENSES</t>
  </si>
  <si>
    <t>19. GROSS PROFIT OR LOSS</t>
  </si>
  <si>
    <t>20. Profit tax</t>
  </si>
  <si>
    <t>21. Specific activities tax</t>
  </si>
  <si>
    <t>22. Other taxes not presented in the elements above</t>
  </si>
  <si>
    <t>23.  NET PROFIT OR LOSS OF THE FINANCIAL YEAR</t>
  </si>
  <si>
    <t>Net profit or loss attributable to minority interests</t>
  </si>
  <si>
    <t>NET PROFIT OR LOSS ATTRIBUTABLE TO THE GROUP</t>
  </si>
  <si>
    <t>ended on December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</si>
</sst>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8"/>
      <color rgb="FFFF0000"/>
      <name val="Arial"/>
      <family val="2"/>
    </font>
    <font>
      <b/>
      <i/>
      <sz val="8"/>
      <color rgb="FF0070C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rgb="FF0000CC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Calibri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4" fillId="0" borderId="0" xfId="0" applyFont="1" applyAlignment="1">
      <alignment horizontal="center" vertical="top" wrapText="1"/>
    </xf>
    <xf numFmtId="165" fontId="4" fillId="0" borderId="0" xfId="1" applyNumberFormat="1" applyFont="1" applyAlignment="1">
      <alignment horizontal="center" vertical="top" wrapText="1"/>
    </xf>
    <xf numFmtId="9" fontId="4" fillId="0" borderId="0" xfId="2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9" fontId="6" fillId="0" borderId="0" xfId="2" applyFont="1" applyAlignment="1">
      <alignment horizontal="center" vertical="top" wrapText="1"/>
    </xf>
    <xf numFmtId="0" fontId="7" fillId="0" borderId="0" xfId="0" applyFont="1" applyAlignment="1">
      <alignment horizontal="center"/>
    </xf>
    <xf numFmtId="165" fontId="7" fillId="0" borderId="0" xfId="1" applyNumberFormat="1" applyFont="1" applyAlignment="1">
      <alignment horizontal="center"/>
    </xf>
    <xf numFmtId="9" fontId="7" fillId="0" borderId="0" xfId="2" applyFont="1" applyAlignment="1">
      <alignment horizontal="center"/>
    </xf>
    <xf numFmtId="165" fontId="0" fillId="0" borderId="0" xfId="1" applyNumberFormat="1" applyFont="1"/>
    <xf numFmtId="165" fontId="0" fillId="0" borderId="0" xfId="1" applyNumberFormat="1" applyFont="1" applyFill="1"/>
    <xf numFmtId="165" fontId="0" fillId="0" borderId="0" xfId="0" applyNumberFormat="1"/>
    <xf numFmtId="9" fontId="0" fillId="0" borderId="0" xfId="2" applyFont="1"/>
    <xf numFmtId="165" fontId="7" fillId="0" borderId="0" xfId="1" applyNumberFormat="1" applyFont="1" applyFill="1"/>
    <xf numFmtId="0" fontId="7" fillId="0" borderId="0" xfId="0" applyFont="1"/>
    <xf numFmtId="165" fontId="3" fillId="0" borderId="0" xfId="1" applyNumberFormat="1" applyFont="1" applyFill="1"/>
    <xf numFmtId="165" fontId="9" fillId="0" borderId="0" xfId="1" applyNumberFormat="1" applyFont="1"/>
    <xf numFmtId="14" fontId="7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8" fillId="0" borderId="0" xfId="0" applyFont="1" applyAlignment="1">
      <alignment horizontal="right" wrapText="1"/>
    </xf>
    <xf numFmtId="0" fontId="0" fillId="2" borderId="0" xfId="0" applyFill="1" applyAlignment="1">
      <alignment wrapText="1"/>
    </xf>
    <xf numFmtId="165" fontId="0" fillId="2" borderId="0" xfId="1" applyNumberFormat="1" applyFont="1" applyFill="1"/>
    <xf numFmtId="165" fontId="7" fillId="2" borderId="0" xfId="1" applyNumberFormat="1" applyFont="1" applyFill="1"/>
    <xf numFmtId="0" fontId="7" fillId="2" borderId="0" xfId="0" applyFont="1" applyFill="1" applyAlignment="1">
      <alignment wrapText="1"/>
    </xf>
    <xf numFmtId="10" fontId="4" fillId="0" borderId="0" xfId="0" applyNumberFormat="1" applyFont="1" applyAlignment="1">
      <alignment horizontal="center" vertical="top" wrapText="1"/>
    </xf>
    <xf numFmtId="10" fontId="7" fillId="0" borderId="0" xfId="0" applyNumberFormat="1" applyFont="1" applyAlignment="1">
      <alignment horizontal="center"/>
    </xf>
    <xf numFmtId="10" fontId="7" fillId="0" borderId="0" xfId="0" applyNumberFormat="1" applyFont="1"/>
    <xf numFmtId="165" fontId="7" fillId="0" borderId="0" xfId="1" applyNumberFormat="1" applyFont="1"/>
    <xf numFmtId="10" fontId="7" fillId="2" borderId="0" xfId="0" applyNumberFormat="1" applyFont="1" applyFill="1"/>
    <xf numFmtId="10" fontId="7" fillId="0" borderId="0" xfId="0" applyNumberFormat="1" applyFont="1" applyAlignment="1">
      <alignment vertical="center"/>
    </xf>
    <xf numFmtId="14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quotePrefix="1" applyAlignment="1">
      <alignment horizontal="left" wrapText="1"/>
    </xf>
    <xf numFmtId="0" fontId="0" fillId="0" borderId="0" xfId="0" quotePrefix="1" applyAlignment="1">
      <alignment wrapText="1"/>
    </xf>
    <xf numFmtId="0" fontId="9" fillId="0" borderId="0" xfId="0" applyFont="1" applyAlignment="1">
      <alignment horizontal="right" wrapText="1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165" fontId="10" fillId="2" borderId="0" xfId="1" applyNumberFormat="1" applyFont="1" applyFill="1"/>
    <xf numFmtId="10" fontId="10" fillId="2" borderId="0" xfId="0" applyNumberFormat="1" applyFont="1" applyFill="1"/>
    <xf numFmtId="165" fontId="10" fillId="0" borderId="0" xfId="1" applyNumberFormat="1" applyFont="1" applyFill="1"/>
    <xf numFmtId="10" fontId="10" fillId="0" borderId="0" xfId="0" applyNumberFormat="1" applyFont="1"/>
    <xf numFmtId="0" fontId="2" fillId="0" borderId="0" xfId="0" applyFont="1" applyAlignment="1">
      <alignment wrapText="1"/>
    </xf>
    <xf numFmtId="165" fontId="2" fillId="0" borderId="0" xfId="1" applyNumberFormat="1" applyFont="1" applyFill="1"/>
    <xf numFmtId="9" fontId="0" fillId="0" borderId="0" xfId="2" applyFont="1" applyFill="1"/>
    <xf numFmtId="165" fontId="10" fillId="0" borderId="0" xfId="1" applyNumberFormat="1" applyFont="1"/>
    <xf numFmtId="165" fontId="2" fillId="0" borderId="0" xfId="1" applyNumberFormat="1" applyFont="1"/>
    <xf numFmtId="0" fontId="2" fillId="0" borderId="0" xfId="0" applyFont="1"/>
    <xf numFmtId="14" fontId="14" fillId="2" borderId="0" xfId="1" applyNumberFormat="1" applyFont="1" applyFill="1" applyAlignment="1">
      <alignment horizontal="center" vertical="top" wrapText="1"/>
    </xf>
    <xf numFmtId="10" fontId="10" fillId="2" borderId="0" xfId="0" applyNumberFormat="1" applyFont="1" applyFill="1" applyAlignment="1">
      <alignment horizontal="right" vertical="center"/>
    </xf>
    <xf numFmtId="165" fontId="2" fillId="0" borderId="0" xfId="1" applyNumberFormat="1" applyFont="1" applyFill="1" applyAlignment="1">
      <alignment vertical="center"/>
    </xf>
    <xf numFmtId="10" fontId="10" fillId="0" borderId="0" xfId="0" applyNumberFormat="1" applyFont="1" applyAlignment="1">
      <alignment vertical="center"/>
    </xf>
    <xf numFmtId="14" fontId="10" fillId="2" borderId="0" xfId="0" applyNumberFormat="1" applyFont="1" applyFill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12" fillId="2" borderId="0" xfId="1" applyNumberFormat="1" applyFont="1" applyFill="1" applyAlignment="1">
      <alignment horizontal="center" vertical="center" wrapText="1"/>
    </xf>
    <xf numFmtId="0" fontId="10" fillId="0" borderId="0" xfId="3" applyFont="1" applyAlignment="1">
      <alignment horizontal="left" vertical="center"/>
    </xf>
    <xf numFmtId="0" fontId="1" fillId="0" borderId="0" xfId="3"/>
    <xf numFmtId="0" fontId="10" fillId="0" borderId="0" xfId="3" applyFont="1"/>
    <xf numFmtId="15" fontId="10" fillId="0" borderId="0" xfId="3" applyNumberFormat="1" applyFont="1" applyAlignment="1">
      <alignment horizontal="right" vertical="center" wrapText="1"/>
    </xf>
    <xf numFmtId="165" fontId="0" fillId="0" borderId="0" xfId="4" applyNumberFormat="1" applyFont="1" applyFill="1" applyBorder="1" applyAlignment="1">
      <alignment horizontal="center"/>
    </xf>
    <xf numFmtId="0" fontId="10" fillId="2" borderId="1" xfId="3" applyFont="1" applyFill="1" applyBorder="1"/>
    <xf numFmtId="15" fontId="10" fillId="2" borderId="2" xfId="3" applyNumberFormat="1" applyFont="1" applyFill="1" applyBorder="1" applyAlignment="1">
      <alignment horizontal="right" vertical="center" wrapText="1"/>
    </xf>
    <xf numFmtId="0" fontId="1" fillId="0" borderId="3" xfId="3" applyBorder="1"/>
    <xf numFmtId="165" fontId="0" fillId="0" borderId="4" xfId="4" applyNumberFormat="1" applyFont="1" applyFill="1" applyBorder="1"/>
    <xf numFmtId="0" fontId="1" fillId="2" borderId="5" xfId="3" applyFill="1" applyBorder="1"/>
    <xf numFmtId="43" fontId="10" fillId="2" borderId="6" xfId="4" applyFont="1" applyFill="1" applyBorder="1"/>
    <xf numFmtId="43" fontId="10" fillId="0" borderId="0" xfId="4" applyFont="1" applyFill="1" applyBorder="1"/>
    <xf numFmtId="165" fontId="10" fillId="0" borderId="0" xfId="4" applyNumberFormat="1" applyFont="1" applyFill="1" applyBorder="1"/>
    <xf numFmtId="9" fontId="10" fillId="2" borderId="6" xfId="5" applyFont="1" applyFill="1" applyBorder="1"/>
    <xf numFmtId="9" fontId="10" fillId="0" borderId="0" xfId="5" applyFont="1" applyFill="1" applyBorder="1"/>
    <xf numFmtId="0" fontId="1" fillId="2" borderId="3" xfId="3" applyFill="1" applyBorder="1"/>
    <xf numFmtId="9" fontId="10" fillId="2" borderId="4" xfId="5" applyFont="1" applyFill="1" applyBorder="1"/>
    <xf numFmtId="0" fontId="10" fillId="0" borderId="3" xfId="3" applyFont="1" applyBorder="1"/>
    <xf numFmtId="165" fontId="10" fillId="0" borderId="4" xfId="4" applyNumberFormat="1" applyFont="1" applyFill="1" applyBorder="1"/>
    <xf numFmtId="0" fontId="15" fillId="0" borderId="3" xfId="3" applyFont="1" applyBorder="1"/>
    <xf numFmtId="0" fontId="15" fillId="0" borderId="5" xfId="3" applyFont="1" applyBorder="1"/>
    <xf numFmtId="165" fontId="0" fillId="0" borderId="6" xfId="4" applyNumberFormat="1" applyFont="1" applyFill="1" applyBorder="1"/>
    <xf numFmtId="39" fontId="10" fillId="2" borderId="6" xfId="5" applyNumberFormat="1" applyFont="1" applyFill="1" applyBorder="1"/>
    <xf numFmtId="165" fontId="7" fillId="2" borderId="0" xfId="1" applyNumberFormat="1" applyFont="1" applyFill="1" applyAlignment="1">
      <alignment vertical="center"/>
    </xf>
    <xf numFmtId="0" fontId="0" fillId="2" borderId="0" xfId="0" applyFill="1" applyAlignment="1">
      <alignment vertical="center" wrapText="1"/>
    </xf>
    <xf numFmtId="10" fontId="7" fillId="2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vertical="center"/>
    </xf>
    <xf numFmtId="9" fontId="0" fillId="0" borderId="0" xfId="2" applyFont="1" applyAlignment="1">
      <alignment vertical="center"/>
    </xf>
    <xf numFmtId="0" fontId="5" fillId="0" borderId="0" xfId="0" applyFont="1" applyAlignment="1">
      <alignment horizontal="right" vertical="top" wrapText="1"/>
    </xf>
    <xf numFmtId="10" fontId="13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top" wrapText="1"/>
    </xf>
    <xf numFmtId="9" fontId="6" fillId="0" borderId="0" xfId="2" applyFont="1" applyAlignment="1">
      <alignment horizontal="right" vertical="top" wrapText="1"/>
    </xf>
    <xf numFmtId="165" fontId="0" fillId="0" borderId="0" xfId="4" applyNumberFormat="1" applyFont="1" applyFill="1"/>
    <xf numFmtId="165" fontId="7" fillId="0" borderId="0" xfId="4" applyNumberFormat="1" applyFont="1" applyFill="1"/>
    <xf numFmtId="165" fontId="3" fillId="0" borderId="0" xfId="6" applyNumberFormat="1" applyFont="1"/>
    <xf numFmtId="165" fontId="3" fillId="0" borderId="0" xfId="6" applyNumberFormat="1" applyFont="1" applyFill="1"/>
    <xf numFmtId="165" fontId="3" fillId="2" borderId="0" xfId="6" applyNumberFormat="1" applyFont="1" applyFill="1"/>
    <xf numFmtId="165" fontId="7" fillId="2" borderId="0" xfId="6" applyNumberFormat="1" applyFont="1" applyFill="1"/>
    <xf numFmtId="165" fontId="3" fillId="0" borderId="0" xfId="6" applyNumberFormat="1" applyFont="1" applyAlignment="1">
      <alignment vertical="center"/>
    </xf>
    <xf numFmtId="0" fontId="3" fillId="0" borderId="0" xfId="3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7">
    <cellStyle name="Comma" xfId="1" builtinId="3"/>
    <cellStyle name="Comma 2" xfId="4" xr:uid="{66D81E4F-C9C6-4B2F-9E55-B6AC7165E8F4}"/>
    <cellStyle name="Comma 3" xfId="6" xr:uid="{2287C79F-E7B2-4EB2-9F30-683332E32C86}"/>
    <cellStyle name="Normal" xfId="0" builtinId="0"/>
    <cellStyle name="Normal 2" xfId="3" xr:uid="{FCD100BA-55B5-4242-87A8-9A3EF074AE80}"/>
    <cellStyle name="Percent" xfId="2" builtinId="5"/>
    <cellStyle name="Percent 2" xfId="5" xr:uid="{2889024D-241D-4BC3-A652-2C4DB95C7E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7C1DC-39B8-4592-A011-0720D9A3F4D4}">
  <sheetPr>
    <tabColor rgb="FFFFC000"/>
    <pageSetUpPr fitToPage="1"/>
  </sheetPr>
  <dimension ref="A1:F76"/>
  <sheetViews>
    <sheetView showGridLines="0" topLeftCell="A28" zoomScale="110" zoomScaleNormal="110" workbookViewId="0">
      <selection activeCell="D13" sqref="D12:D13"/>
    </sheetView>
  </sheetViews>
  <sheetFormatPr defaultColWidth="9.33203125" defaultRowHeight="11.25" outlineLevelCol="1" x14ac:dyDescent="0.2"/>
  <cols>
    <col min="1" max="1" width="51.6640625" style="18" customWidth="1"/>
    <col min="2" max="2" width="16.6640625" style="9" customWidth="1" outlineLevel="1"/>
    <col min="3" max="3" width="14.33203125" customWidth="1"/>
    <col min="4" max="4" width="12.1640625" style="29" customWidth="1"/>
    <col min="5" max="5" width="13.1640625" customWidth="1"/>
    <col min="6" max="6" width="11.33203125" style="12" customWidth="1"/>
  </cols>
  <sheetData>
    <row r="1" spans="1:6" ht="15" x14ac:dyDescent="0.2">
      <c r="A1" s="100" t="s">
        <v>12</v>
      </c>
      <c r="B1" s="100"/>
      <c r="C1" s="100"/>
      <c r="D1" s="100"/>
      <c r="E1" s="56"/>
    </row>
    <row r="2" spans="1:6" ht="15" x14ac:dyDescent="0.2">
      <c r="A2" s="100" t="s">
        <v>49</v>
      </c>
      <c r="B2" s="100"/>
      <c r="C2" s="100"/>
      <c r="D2" s="100"/>
      <c r="E2" s="56"/>
    </row>
    <row r="3" spans="1:6" ht="15" x14ac:dyDescent="0.2">
      <c r="A3" s="100" t="s">
        <v>157</v>
      </c>
      <c r="B3" s="100"/>
      <c r="C3" s="100"/>
      <c r="D3" s="100"/>
      <c r="E3" s="56"/>
    </row>
    <row r="4" spans="1:6" ht="15" x14ac:dyDescent="0.2">
      <c r="A4" s="100" t="s">
        <v>50</v>
      </c>
      <c r="B4" s="100"/>
      <c r="C4" s="100"/>
      <c r="D4" s="100"/>
      <c r="E4" s="56"/>
    </row>
    <row r="5" spans="1:6" s="1" customFormat="1" ht="26.25" customHeight="1" x14ac:dyDescent="0.2">
      <c r="B5" s="2"/>
      <c r="C5" s="2"/>
      <c r="D5" s="27"/>
      <c r="F5" s="3"/>
    </row>
    <row r="6" spans="1:6" s="90" customFormat="1" ht="16.5" customHeight="1" x14ac:dyDescent="0.2">
      <c r="A6" s="88"/>
      <c r="B6" s="57">
        <v>45291</v>
      </c>
      <c r="C6" s="57">
        <v>44926</v>
      </c>
      <c r="D6" s="89" t="s">
        <v>15</v>
      </c>
      <c r="F6" s="91"/>
    </row>
    <row r="7" spans="1:6" s="6" customFormat="1" x14ac:dyDescent="0.2">
      <c r="A7" s="18"/>
      <c r="B7" s="7"/>
      <c r="C7" s="7"/>
      <c r="D7" s="28"/>
      <c r="F7" s="8"/>
    </row>
    <row r="8" spans="1:6" x14ac:dyDescent="0.2">
      <c r="A8" s="18" t="s">
        <v>52</v>
      </c>
      <c r="B8" s="94">
        <v>3073916</v>
      </c>
      <c r="C8" s="94">
        <v>2510154</v>
      </c>
      <c r="D8" s="29">
        <f>(B8-C8)/C8</f>
        <v>0.22459259471729623</v>
      </c>
      <c r="E8" s="11"/>
    </row>
    <row r="9" spans="1:6" x14ac:dyDescent="0.2">
      <c r="A9" s="18" t="s">
        <v>51</v>
      </c>
      <c r="B9" s="94">
        <v>284648</v>
      </c>
      <c r="C9" s="94">
        <v>218849</v>
      </c>
      <c r="D9" s="29">
        <f t="shared" ref="D9:D52" si="0">(B9-C9)/C9</f>
        <v>0.30065935873593208</v>
      </c>
      <c r="E9" s="11"/>
    </row>
    <row r="10" spans="1:6" x14ac:dyDescent="0.2">
      <c r="A10" s="18" t="s">
        <v>53</v>
      </c>
      <c r="B10" s="94">
        <v>58974842</v>
      </c>
      <c r="C10" s="94">
        <v>57107797</v>
      </c>
      <c r="D10" s="29">
        <f t="shared" si="0"/>
        <v>3.2693346584530304E-2</v>
      </c>
      <c r="E10" s="11"/>
    </row>
    <row r="11" spans="1:6" x14ac:dyDescent="0.2">
      <c r="A11" s="26" t="s">
        <v>54</v>
      </c>
      <c r="B11" s="96">
        <v>62333406</v>
      </c>
      <c r="C11" s="96">
        <v>59836800</v>
      </c>
      <c r="D11" s="31">
        <f t="shared" si="0"/>
        <v>4.1723588159794642E-2</v>
      </c>
      <c r="E11" s="11"/>
    </row>
    <row r="12" spans="1:6" x14ac:dyDescent="0.2">
      <c r="A12" s="18" t="s">
        <v>55</v>
      </c>
      <c r="B12" s="94">
        <v>10862</v>
      </c>
      <c r="C12" s="94">
        <v>11860</v>
      </c>
      <c r="D12" s="29">
        <f t="shared" si="0"/>
        <v>-8.4148397976391232E-2</v>
      </c>
      <c r="E12" s="11"/>
    </row>
    <row r="13" spans="1:6" x14ac:dyDescent="0.2">
      <c r="A13" s="18" t="s">
        <v>56</v>
      </c>
      <c r="B13" s="95">
        <v>12708291</v>
      </c>
      <c r="C13" s="95">
        <v>9200360</v>
      </c>
      <c r="D13" s="29">
        <f t="shared" si="0"/>
        <v>0.38128192809846573</v>
      </c>
      <c r="E13" s="11"/>
    </row>
    <row r="14" spans="1:6" x14ac:dyDescent="0.2">
      <c r="A14" s="18" t="s">
        <v>57</v>
      </c>
      <c r="B14" s="94">
        <v>0</v>
      </c>
      <c r="C14" s="94">
        <v>0</v>
      </c>
      <c r="D14" s="30">
        <v>0</v>
      </c>
      <c r="E14" s="11"/>
    </row>
    <row r="15" spans="1:6" x14ac:dyDescent="0.2">
      <c r="A15" s="18" t="s">
        <v>58</v>
      </c>
      <c r="B15" s="94">
        <v>118560</v>
      </c>
      <c r="C15" s="94">
        <v>123409</v>
      </c>
      <c r="D15" s="29">
        <f t="shared" si="0"/>
        <v>-3.9292109975771622E-2</v>
      </c>
      <c r="E15" s="11"/>
    </row>
    <row r="16" spans="1:6" x14ac:dyDescent="0.2">
      <c r="A16" s="26" t="s">
        <v>59</v>
      </c>
      <c r="B16" s="96">
        <v>12837713</v>
      </c>
      <c r="C16" s="96">
        <v>9335629</v>
      </c>
      <c r="D16" s="31">
        <f t="shared" si="0"/>
        <v>0.37513101688166917</v>
      </c>
      <c r="E16" s="11"/>
    </row>
    <row r="17" spans="1:5" x14ac:dyDescent="0.2">
      <c r="A17" s="26" t="s">
        <v>60</v>
      </c>
      <c r="B17" s="96">
        <v>109897</v>
      </c>
      <c r="C17" s="96">
        <v>95690</v>
      </c>
      <c r="D17" s="31">
        <f t="shared" si="0"/>
        <v>0.14846901452607378</v>
      </c>
      <c r="E17" s="11"/>
    </row>
    <row r="18" spans="1:5" x14ac:dyDescent="0.2">
      <c r="A18" s="19" t="s">
        <v>61</v>
      </c>
      <c r="B18" s="95">
        <v>51338</v>
      </c>
      <c r="C18" s="95">
        <v>23315</v>
      </c>
      <c r="D18" s="29">
        <f t="shared" si="0"/>
        <v>1.2019300879262278</v>
      </c>
      <c r="E18" s="11"/>
    </row>
    <row r="19" spans="1:5" ht="22.5" x14ac:dyDescent="0.2">
      <c r="A19" s="19" t="s">
        <v>62</v>
      </c>
      <c r="B19" s="95">
        <v>58559</v>
      </c>
      <c r="C19" s="95">
        <v>72375</v>
      </c>
      <c r="D19" s="29">
        <f t="shared" si="0"/>
        <v>-0.19089464594127806</v>
      </c>
      <c r="E19" s="11"/>
    </row>
    <row r="20" spans="1:5" ht="22.5" x14ac:dyDescent="0.2">
      <c r="A20" s="18" t="s">
        <v>63</v>
      </c>
      <c r="B20" s="95">
        <v>3354753</v>
      </c>
      <c r="C20" s="95">
        <v>2361260</v>
      </c>
      <c r="D20" s="29">
        <f t="shared" si="0"/>
        <v>0.4207469740731643</v>
      </c>
      <c r="E20" s="11"/>
    </row>
    <row r="21" spans="1:5" x14ac:dyDescent="0.2">
      <c r="A21" s="26" t="s">
        <v>64</v>
      </c>
      <c r="B21" s="96">
        <v>9534298</v>
      </c>
      <c r="C21" s="96">
        <v>6997684</v>
      </c>
      <c r="D21" s="31">
        <f t="shared" si="0"/>
        <v>0.36249336208951422</v>
      </c>
      <c r="E21" s="11"/>
    </row>
    <row r="22" spans="1:5" x14ac:dyDescent="0.2">
      <c r="A22" s="26" t="s">
        <v>65</v>
      </c>
      <c r="B22" s="96">
        <v>71926263</v>
      </c>
      <c r="C22" s="96">
        <v>66906859</v>
      </c>
      <c r="D22" s="31">
        <f t="shared" si="0"/>
        <v>7.5020768797411333E-2</v>
      </c>
      <c r="E22" s="11"/>
    </row>
    <row r="23" spans="1:5" ht="22.5" x14ac:dyDescent="0.2">
      <c r="A23" s="18" t="s">
        <v>66</v>
      </c>
      <c r="B23" s="95">
        <v>31300659</v>
      </c>
      <c r="C23" s="95">
        <v>31122232</v>
      </c>
      <c r="D23" s="29">
        <f t="shared" si="0"/>
        <v>5.7331042323699663E-3</v>
      </c>
      <c r="E23" s="11"/>
    </row>
    <row r="24" spans="1:5" x14ac:dyDescent="0.2">
      <c r="A24" s="18" t="s">
        <v>67</v>
      </c>
      <c r="B24" s="94">
        <v>81611</v>
      </c>
      <c r="C24" s="94">
        <v>65289</v>
      </c>
      <c r="D24" s="29">
        <f t="shared" si="0"/>
        <v>0.24999617087105025</v>
      </c>
      <c r="E24" s="11"/>
    </row>
    <row r="25" spans="1:5" x14ac:dyDescent="0.2">
      <c r="A25" s="26" t="s">
        <v>68</v>
      </c>
      <c r="B25" s="97">
        <v>0</v>
      </c>
      <c r="C25" s="97">
        <v>0</v>
      </c>
      <c r="D25" s="25">
        <v>0</v>
      </c>
      <c r="E25" s="11"/>
    </row>
    <row r="26" spans="1:5" x14ac:dyDescent="0.2">
      <c r="A26" s="26" t="s">
        <v>69</v>
      </c>
      <c r="B26" s="97">
        <v>0</v>
      </c>
      <c r="C26" s="97">
        <v>0</v>
      </c>
      <c r="D26" s="25">
        <v>0</v>
      </c>
      <c r="E26" s="11"/>
    </row>
    <row r="27" spans="1:5" x14ac:dyDescent="0.2">
      <c r="A27" s="19" t="s">
        <v>61</v>
      </c>
      <c r="B27" s="94">
        <v>0</v>
      </c>
      <c r="C27" s="94">
        <v>0</v>
      </c>
      <c r="D27" s="30">
        <v>0</v>
      </c>
      <c r="E27" s="11"/>
    </row>
    <row r="28" spans="1:5" ht="11.25" customHeight="1" x14ac:dyDescent="0.2">
      <c r="A28" s="19" t="s">
        <v>70</v>
      </c>
      <c r="B28" s="94">
        <v>0</v>
      </c>
      <c r="C28" s="94">
        <v>0</v>
      </c>
      <c r="D28" s="30">
        <v>0</v>
      </c>
      <c r="E28" s="11"/>
    </row>
    <row r="29" spans="1:5" x14ac:dyDescent="0.2">
      <c r="A29" s="26" t="s">
        <v>71</v>
      </c>
      <c r="B29" s="96">
        <v>0</v>
      </c>
      <c r="C29" s="96">
        <v>0</v>
      </c>
      <c r="D29" s="25">
        <v>0</v>
      </c>
      <c r="E29" s="11"/>
    </row>
    <row r="30" spans="1:5" x14ac:dyDescent="0.2">
      <c r="A30" s="19" t="s">
        <v>72</v>
      </c>
      <c r="B30" s="94">
        <v>0</v>
      </c>
      <c r="C30" s="94">
        <v>0</v>
      </c>
      <c r="D30" s="30">
        <v>0</v>
      </c>
      <c r="E30" s="11"/>
    </row>
    <row r="31" spans="1:5" x14ac:dyDescent="0.2">
      <c r="A31" s="19" t="s">
        <v>73</v>
      </c>
      <c r="B31" s="94">
        <v>0</v>
      </c>
      <c r="C31" s="94">
        <v>0</v>
      </c>
      <c r="D31" s="30">
        <v>0</v>
      </c>
      <c r="E31" s="11"/>
    </row>
    <row r="32" spans="1:5" ht="22.5" x14ac:dyDescent="0.2">
      <c r="A32" s="26" t="s">
        <v>74</v>
      </c>
      <c r="B32" s="96">
        <v>0</v>
      </c>
      <c r="C32" s="96">
        <v>0</v>
      </c>
      <c r="D32" s="25">
        <v>0</v>
      </c>
      <c r="E32" s="11"/>
    </row>
    <row r="33" spans="1:5" x14ac:dyDescent="0.2">
      <c r="A33" s="19" t="s">
        <v>61</v>
      </c>
      <c r="B33" s="94">
        <v>0</v>
      </c>
      <c r="C33" s="94">
        <v>0</v>
      </c>
      <c r="D33" s="30">
        <v>0</v>
      </c>
      <c r="E33" s="11"/>
    </row>
    <row r="34" spans="1:5" ht="22.5" x14ac:dyDescent="0.2">
      <c r="A34" s="19" t="s">
        <v>70</v>
      </c>
      <c r="B34" s="94">
        <v>0</v>
      </c>
      <c r="C34" s="94">
        <v>0</v>
      </c>
      <c r="D34" s="30">
        <v>0</v>
      </c>
      <c r="E34" s="11"/>
    </row>
    <row r="35" spans="1:5" x14ac:dyDescent="0.2">
      <c r="A35" s="18" t="s">
        <v>75</v>
      </c>
      <c r="B35" s="94">
        <v>0</v>
      </c>
      <c r="C35" s="94">
        <v>0</v>
      </c>
      <c r="D35" s="30">
        <v>0</v>
      </c>
      <c r="E35" s="11"/>
    </row>
    <row r="36" spans="1:5" x14ac:dyDescent="0.2">
      <c r="A36" s="26" t="s">
        <v>2</v>
      </c>
      <c r="B36" s="96">
        <v>31985512</v>
      </c>
      <c r="C36" s="96">
        <v>31818845</v>
      </c>
      <c r="D36" s="31">
        <f t="shared" si="0"/>
        <v>5.2379965394721275E-3</v>
      </c>
      <c r="E36" s="11"/>
    </row>
    <row r="37" spans="1:5" x14ac:dyDescent="0.2">
      <c r="A37" s="18" t="s">
        <v>76</v>
      </c>
      <c r="B37" s="94">
        <v>31818845</v>
      </c>
      <c r="C37" s="94">
        <v>31818845</v>
      </c>
      <c r="D37" s="29">
        <f t="shared" si="0"/>
        <v>0</v>
      </c>
      <c r="E37" s="11"/>
    </row>
    <row r="38" spans="1:5" x14ac:dyDescent="0.2">
      <c r="A38" s="18" t="s">
        <v>77</v>
      </c>
      <c r="B38" s="94">
        <v>0</v>
      </c>
      <c r="C38" s="94">
        <v>0</v>
      </c>
      <c r="D38" s="30">
        <v>0</v>
      </c>
      <c r="E38" s="11"/>
    </row>
    <row r="39" spans="1:5" x14ac:dyDescent="0.2">
      <c r="A39" s="18" t="s">
        <v>78</v>
      </c>
      <c r="B39" s="94">
        <v>0</v>
      </c>
      <c r="C39" s="94">
        <v>0</v>
      </c>
      <c r="D39" s="30">
        <v>0</v>
      </c>
      <c r="E39" s="11"/>
    </row>
    <row r="40" spans="1:5" x14ac:dyDescent="0.2">
      <c r="A40" s="18" t="s">
        <v>79</v>
      </c>
      <c r="B40" s="94">
        <v>0</v>
      </c>
      <c r="C40" s="94">
        <v>0</v>
      </c>
      <c r="D40" s="30">
        <v>0</v>
      </c>
      <c r="E40" s="11"/>
    </row>
    <row r="41" spans="1:5" x14ac:dyDescent="0.2">
      <c r="A41" s="18" t="s">
        <v>80</v>
      </c>
      <c r="B41" s="94">
        <v>166667</v>
      </c>
      <c r="C41" s="94">
        <v>0</v>
      </c>
      <c r="D41" s="30">
        <v>0</v>
      </c>
      <c r="E41" s="11"/>
    </row>
    <row r="42" spans="1:5" x14ac:dyDescent="0.2">
      <c r="A42" s="18" t="s">
        <v>81</v>
      </c>
      <c r="B42" s="94">
        <v>734004</v>
      </c>
      <c r="C42" s="94">
        <v>734004</v>
      </c>
      <c r="D42" s="29">
        <f t="shared" si="0"/>
        <v>0</v>
      </c>
      <c r="E42" s="11"/>
    </row>
    <row r="43" spans="1:5" x14ac:dyDescent="0.2">
      <c r="A43" s="18" t="s">
        <v>82</v>
      </c>
      <c r="B43" s="94">
        <v>81526</v>
      </c>
      <c r="C43" s="94">
        <v>0</v>
      </c>
      <c r="D43" s="30">
        <v>0</v>
      </c>
      <c r="E43" s="11"/>
    </row>
    <row r="44" spans="1:5" x14ac:dyDescent="0.2">
      <c r="A44" s="18" t="s">
        <v>83</v>
      </c>
      <c r="B44" s="94">
        <v>445716</v>
      </c>
      <c r="C44" s="94">
        <v>199387</v>
      </c>
      <c r="D44" s="29">
        <f t="shared" si="0"/>
        <v>1.2354315978474022</v>
      </c>
      <c r="E44" s="11"/>
    </row>
    <row r="45" spans="1:5" x14ac:dyDescent="0.2">
      <c r="A45" s="18" t="s">
        <v>84</v>
      </c>
      <c r="B45" s="94">
        <v>-200001</v>
      </c>
      <c r="C45" s="94">
        <v>0</v>
      </c>
      <c r="D45" s="30">
        <v>0</v>
      </c>
      <c r="E45" s="11"/>
    </row>
    <row r="46" spans="1:5" x14ac:dyDescent="0.2">
      <c r="A46" s="18" t="s">
        <v>85</v>
      </c>
      <c r="B46" s="94">
        <v>0</v>
      </c>
      <c r="C46" s="94">
        <v>0</v>
      </c>
      <c r="D46" s="30">
        <v>0</v>
      </c>
      <c r="E46" s="11"/>
    </row>
    <row r="47" spans="1:5" x14ac:dyDescent="0.2">
      <c r="A47" s="18" t="s">
        <v>86</v>
      </c>
      <c r="B47" s="94">
        <v>0</v>
      </c>
      <c r="C47" s="94">
        <v>0</v>
      </c>
      <c r="D47" s="30">
        <v>0</v>
      </c>
      <c r="E47" s="11"/>
    </row>
    <row r="48" spans="1:5" x14ac:dyDescent="0.2">
      <c r="A48" s="18" t="s">
        <v>87</v>
      </c>
      <c r="B48" s="94">
        <v>2967102</v>
      </c>
      <c r="C48" s="94">
        <v>1393314</v>
      </c>
      <c r="D48" s="32">
        <f t="shared" si="0"/>
        <v>1.1295285915450501</v>
      </c>
      <c r="E48" s="11"/>
    </row>
    <row r="49" spans="1:6" s="84" customFormat="1" x14ac:dyDescent="0.2">
      <c r="A49" s="85" t="s">
        <v>88</v>
      </c>
      <c r="B49" s="98">
        <v>4776463</v>
      </c>
      <c r="C49" s="98">
        <v>1656619</v>
      </c>
      <c r="D49" s="32">
        <f t="shared" si="0"/>
        <v>1.883259820151767</v>
      </c>
      <c r="E49" s="86"/>
      <c r="F49" s="87"/>
    </row>
    <row r="50" spans="1:6" x14ac:dyDescent="0.2">
      <c r="A50" s="18" t="s">
        <v>89</v>
      </c>
      <c r="B50" s="94">
        <v>-246329</v>
      </c>
      <c r="C50" s="94">
        <v>-82831</v>
      </c>
      <c r="D50" s="32">
        <f t="shared" si="0"/>
        <v>1.9738745155799158</v>
      </c>
      <c r="E50" s="11"/>
    </row>
    <row r="51" spans="1:6" x14ac:dyDescent="0.2">
      <c r="A51" s="18" t="s">
        <v>90</v>
      </c>
      <c r="B51" s="94">
        <v>0</v>
      </c>
      <c r="C51" s="94">
        <v>0</v>
      </c>
      <c r="D51" s="30">
        <v>0</v>
      </c>
      <c r="E51" s="11"/>
    </row>
    <row r="52" spans="1:6" s="14" customFormat="1" x14ac:dyDescent="0.2">
      <c r="A52" s="26" t="s">
        <v>91</v>
      </c>
      <c r="B52" s="97">
        <v>40543993</v>
      </c>
      <c r="C52" s="97">
        <v>35719338</v>
      </c>
      <c r="D52" s="31">
        <f t="shared" si="0"/>
        <v>0.13507123228319629</v>
      </c>
      <c r="E52" s="11"/>
      <c r="F52" s="12"/>
    </row>
    <row r="53" spans="1:6" x14ac:dyDescent="0.2">
      <c r="B53" s="92"/>
      <c r="E53" s="11"/>
    </row>
    <row r="54" spans="1:6" x14ac:dyDescent="0.2">
      <c r="B54" s="92"/>
      <c r="E54" s="11"/>
    </row>
    <row r="55" spans="1:6" x14ac:dyDescent="0.2">
      <c r="A55" s="20"/>
      <c r="B55" s="93"/>
      <c r="C55" s="11"/>
      <c r="E55" s="11"/>
    </row>
    <row r="56" spans="1:6" x14ac:dyDescent="0.2">
      <c r="A56" s="20"/>
      <c r="C56" s="11"/>
      <c r="E56" s="11"/>
    </row>
    <row r="57" spans="1:6" x14ac:dyDescent="0.2">
      <c r="A57" s="20"/>
      <c r="C57" s="11"/>
      <c r="E57" s="11"/>
    </row>
    <row r="59" spans="1:6" x14ac:dyDescent="0.2">
      <c r="A59" s="21"/>
      <c r="B59" s="15"/>
    </row>
    <row r="60" spans="1:6" x14ac:dyDescent="0.2">
      <c r="A60" s="22"/>
      <c r="B60" s="15"/>
    </row>
    <row r="61" spans="1:6" x14ac:dyDescent="0.2">
      <c r="B61" s="15"/>
    </row>
    <row r="62" spans="1:6" x14ac:dyDescent="0.2">
      <c r="B62" s="15"/>
    </row>
    <row r="63" spans="1:6" x14ac:dyDescent="0.2">
      <c r="B63" s="15"/>
    </row>
    <row r="64" spans="1:6" x14ac:dyDescent="0.2">
      <c r="B64" s="15"/>
    </row>
    <row r="65" spans="2:2" x14ac:dyDescent="0.2">
      <c r="B65" s="15"/>
    </row>
    <row r="66" spans="2:2" x14ac:dyDescent="0.2">
      <c r="B66" s="15"/>
    </row>
    <row r="67" spans="2:2" x14ac:dyDescent="0.2">
      <c r="B67" s="15"/>
    </row>
    <row r="68" spans="2:2" x14ac:dyDescent="0.2">
      <c r="B68" s="15"/>
    </row>
    <row r="69" spans="2:2" x14ac:dyDescent="0.2">
      <c r="B69" s="15"/>
    </row>
    <row r="70" spans="2:2" x14ac:dyDescent="0.2">
      <c r="B70" s="15"/>
    </row>
    <row r="71" spans="2:2" x14ac:dyDescent="0.2">
      <c r="B71" s="15"/>
    </row>
    <row r="72" spans="2:2" x14ac:dyDescent="0.2">
      <c r="B72" s="15"/>
    </row>
    <row r="73" spans="2:2" x14ac:dyDescent="0.2">
      <c r="B73" s="15"/>
    </row>
    <row r="74" spans="2:2" x14ac:dyDescent="0.2">
      <c r="B74" s="15"/>
    </row>
    <row r="75" spans="2:2" x14ac:dyDescent="0.2">
      <c r="B75" s="15"/>
    </row>
    <row r="76" spans="2:2" x14ac:dyDescent="0.2">
      <c r="B76" s="15"/>
    </row>
  </sheetData>
  <mergeCells count="4">
    <mergeCell ref="A4:D4"/>
    <mergeCell ref="A3:D3"/>
    <mergeCell ref="A2:D2"/>
    <mergeCell ref="A1:D1"/>
  </mergeCells>
  <pageMargins left="0.2" right="0.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95B6-8FF6-432B-8699-8B3FCEE3757B}">
  <sheetPr>
    <tabColor rgb="FFFFC000"/>
    <pageSetUpPr fitToPage="1"/>
  </sheetPr>
  <dimension ref="A1:F46"/>
  <sheetViews>
    <sheetView zoomScale="110" zoomScaleNormal="110" workbookViewId="0">
      <selection activeCell="B17" sqref="B17"/>
    </sheetView>
  </sheetViews>
  <sheetFormatPr defaultColWidth="9.33203125" defaultRowHeight="11.25" outlineLevelCol="1" x14ac:dyDescent="0.2"/>
  <cols>
    <col min="1" max="1" width="53.83203125" style="18" customWidth="1"/>
    <col min="2" max="2" width="16.6640625" style="9" customWidth="1" outlineLevel="1"/>
    <col min="3" max="3" width="14.33203125" customWidth="1"/>
    <col min="4" max="4" width="12.1640625" style="29" customWidth="1"/>
    <col min="5" max="5" width="13.1640625" customWidth="1"/>
    <col min="6" max="6" width="11.33203125" style="12" customWidth="1"/>
  </cols>
  <sheetData>
    <row r="1" spans="1:6" ht="15" x14ac:dyDescent="0.2">
      <c r="A1" s="100" t="s">
        <v>12</v>
      </c>
      <c r="B1" s="100"/>
      <c r="C1" s="100"/>
      <c r="D1" s="100"/>
      <c r="E1" s="100"/>
    </row>
    <row r="2" spans="1:6" ht="15" x14ac:dyDescent="0.2">
      <c r="A2" s="100" t="s">
        <v>13</v>
      </c>
      <c r="B2" s="100"/>
      <c r="C2" s="100"/>
      <c r="D2" s="100"/>
      <c r="E2" s="100"/>
    </row>
    <row r="3" spans="1:6" ht="15" x14ac:dyDescent="0.2">
      <c r="A3" s="100" t="s">
        <v>47</v>
      </c>
      <c r="B3" s="100"/>
      <c r="C3" s="100"/>
      <c r="D3" s="100"/>
      <c r="E3" s="100"/>
    </row>
    <row r="4" spans="1:6" ht="15" x14ac:dyDescent="0.2">
      <c r="A4" s="100" t="s">
        <v>16</v>
      </c>
      <c r="B4" s="100"/>
      <c r="C4" s="100"/>
      <c r="D4" s="100"/>
      <c r="E4" s="100"/>
    </row>
    <row r="5" spans="1:6" s="1" customFormat="1" ht="26.25" customHeight="1" x14ac:dyDescent="0.2">
      <c r="B5" s="2"/>
      <c r="C5" s="2"/>
      <c r="D5" s="27"/>
      <c r="F5" s="3"/>
    </row>
    <row r="6" spans="1:6" s="4" customFormat="1" ht="16.5" customHeight="1" x14ac:dyDescent="0.25">
      <c r="A6" s="38" t="s">
        <v>19</v>
      </c>
      <c r="B6" s="50">
        <v>45107</v>
      </c>
      <c r="C6" s="50">
        <v>44742</v>
      </c>
      <c r="D6" s="51" t="s">
        <v>15</v>
      </c>
      <c r="F6" s="5"/>
    </row>
    <row r="7" spans="1:6" ht="15" x14ac:dyDescent="0.25">
      <c r="A7" s="44" t="s">
        <v>0</v>
      </c>
      <c r="B7" s="45">
        <f>'BS DN Agrar Group'!B11</f>
        <v>62333406</v>
      </c>
      <c r="C7" s="45">
        <f>'BS DN Agrar Group'!C11</f>
        <v>59836800</v>
      </c>
      <c r="D7" s="43">
        <f t="shared" ref="D7:D22" si="0">(B7-C7)/C7</f>
        <v>4.1723588159794642E-2</v>
      </c>
      <c r="E7" s="11"/>
    </row>
    <row r="8" spans="1:6" ht="15" x14ac:dyDescent="0.25">
      <c r="A8" s="44" t="s">
        <v>1</v>
      </c>
      <c r="B8" s="45">
        <f>'BS DN Agrar Group'!B16</f>
        <v>12837713</v>
      </c>
      <c r="C8" s="45">
        <f>'BS DN Agrar Group'!C16</f>
        <v>9335629</v>
      </c>
      <c r="D8" s="43">
        <f t="shared" si="0"/>
        <v>0.37513101688166917</v>
      </c>
      <c r="E8" s="11"/>
    </row>
    <row r="9" spans="1:6" s="12" customFormat="1" ht="15" x14ac:dyDescent="0.25">
      <c r="A9" s="44" t="s">
        <v>20</v>
      </c>
      <c r="B9" s="45">
        <f>'BS DN Agrar Group'!B17</f>
        <v>109897</v>
      </c>
      <c r="C9" s="45">
        <f>'BS DN Agrar Group'!C17</f>
        <v>95690</v>
      </c>
      <c r="D9" s="43">
        <f t="shared" si="0"/>
        <v>0.14846901452607378</v>
      </c>
      <c r="E9" s="11"/>
    </row>
    <row r="10" spans="1:6" s="12" customFormat="1" ht="15" x14ac:dyDescent="0.25">
      <c r="A10" s="38" t="s">
        <v>18</v>
      </c>
      <c r="B10" s="40">
        <f>SUM(B7:B9)</f>
        <v>75281016</v>
      </c>
      <c r="C10" s="40">
        <f>SUM(C7:C9)</f>
        <v>69268119</v>
      </c>
      <c r="D10" s="41">
        <f t="shared" si="0"/>
        <v>8.6806125051555105E-2</v>
      </c>
      <c r="E10" s="11"/>
    </row>
    <row r="11" spans="1:6" s="12" customFormat="1" ht="16.5" customHeight="1" x14ac:dyDescent="0.2">
      <c r="A11" s="19"/>
      <c r="B11" s="10"/>
      <c r="C11" s="10"/>
      <c r="D11" s="30"/>
      <c r="E11" s="11"/>
    </row>
    <row r="12" spans="1:6" s="12" customFormat="1" ht="15" customHeight="1" x14ac:dyDescent="0.25">
      <c r="A12" s="39" t="s">
        <v>21</v>
      </c>
      <c r="B12" s="40">
        <f>'BS DN Agrar Group'!B21</f>
        <v>9534298</v>
      </c>
      <c r="C12" s="40">
        <f>'BS DN Agrar Group'!C21</f>
        <v>6997684</v>
      </c>
      <c r="D12" s="41">
        <f t="shared" si="0"/>
        <v>0.36249336208951422</v>
      </c>
      <c r="E12" s="11"/>
    </row>
    <row r="13" spans="1:6" s="12" customFormat="1" ht="15" x14ac:dyDescent="0.25">
      <c r="A13" s="39" t="s">
        <v>22</v>
      </c>
      <c r="B13" s="40">
        <f>'BS DN Agrar Group'!B22</f>
        <v>71926263</v>
      </c>
      <c r="C13" s="40">
        <f>'BS DN Agrar Group'!C22</f>
        <v>66906859</v>
      </c>
      <c r="D13" s="41">
        <f t="shared" si="0"/>
        <v>7.5020768797411333E-2</v>
      </c>
      <c r="E13" s="11"/>
    </row>
    <row r="14" spans="1:6" s="46" customFormat="1" ht="20.25" customHeight="1" x14ac:dyDescent="0.2">
      <c r="A14" s="34"/>
      <c r="B14" s="13"/>
      <c r="C14" s="13"/>
      <c r="D14" s="29"/>
      <c r="E14" s="11"/>
    </row>
    <row r="15" spans="1:6" s="46" customFormat="1" ht="15" x14ac:dyDescent="0.25">
      <c r="A15" s="38" t="s">
        <v>19</v>
      </c>
      <c r="B15" s="50">
        <v>45107</v>
      </c>
      <c r="C15" s="50">
        <v>44742</v>
      </c>
      <c r="D15" s="51" t="s">
        <v>15</v>
      </c>
      <c r="E15" s="11"/>
    </row>
    <row r="16" spans="1:6" s="46" customFormat="1" ht="30" x14ac:dyDescent="0.25">
      <c r="A16" s="44" t="s">
        <v>23</v>
      </c>
      <c r="B16" s="52">
        <f>'BS DN Agrar Group'!B20</f>
        <v>3354753</v>
      </c>
      <c r="C16" s="52">
        <f>'BS DN Agrar Group'!C20</f>
        <v>2361260</v>
      </c>
      <c r="D16" s="53">
        <f t="shared" ref="D16:D17" si="1">(B16-C16)/C16</f>
        <v>0.4207469740731643</v>
      </c>
      <c r="E16" s="11"/>
    </row>
    <row r="17" spans="1:6" s="12" customFormat="1" ht="30" x14ac:dyDescent="0.25">
      <c r="A17" s="44" t="s">
        <v>24</v>
      </c>
      <c r="B17" s="52">
        <f>'BS DN Agrar Group'!B23</f>
        <v>31300659</v>
      </c>
      <c r="C17" s="52">
        <f>'BS DN Agrar Group'!C23</f>
        <v>31122232</v>
      </c>
      <c r="D17" s="53">
        <f t="shared" si="1"/>
        <v>5.7331042323699663E-3</v>
      </c>
      <c r="E17" s="11"/>
    </row>
    <row r="18" spans="1:6" s="12" customFormat="1" ht="15" x14ac:dyDescent="0.25">
      <c r="A18" s="44" t="s">
        <v>25</v>
      </c>
      <c r="B18" s="48">
        <f>'BS DN Agrar Group'!B24</f>
        <v>81611</v>
      </c>
      <c r="C18" s="48">
        <f>'BS DN Agrar Group'!C24</f>
        <v>65289</v>
      </c>
      <c r="D18" s="47">
        <v>0</v>
      </c>
      <c r="E18" s="11"/>
    </row>
    <row r="19" spans="1:6" s="12" customFormat="1" ht="15" x14ac:dyDescent="0.25">
      <c r="A19" s="44" t="s">
        <v>27</v>
      </c>
      <c r="B19" s="45">
        <v>0</v>
      </c>
      <c r="C19" s="45">
        <v>0</v>
      </c>
      <c r="D19" s="42">
        <v>0</v>
      </c>
      <c r="E19" s="11"/>
    </row>
    <row r="20" spans="1:6" s="12" customFormat="1" ht="15" x14ac:dyDescent="0.25">
      <c r="A20" s="49" t="s">
        <v>26</v>
      </c>
      <c r="B20" s="45">
        <f>B16+B17</f>
        <v>34655412</v>
      </c>
      <c r="C20" s="45">
        <f>C16+C17</f>
        <v>33483492</v>
      </c>
      <c r="D20" s="43">
        <f t="shared" ref="D20" si="2">(B20-C20)/C20</f>
        <v>3.4999933698671569E-2</v>
      </c>
      <c r="E20" s="11"/>
    </row>
    <row r="21" spans="1:6" s="14" customFormat="1" ht="15" x14ac:dyDescent="0.25">
      <c r="A21" s="44" t="s">
        <v>6</v>
      </c>
      <c r="B21" s="45">
        <f>'BS DN Agrar Group'!B52</f>
        <v>40543993</v>
      </c>
      <c r="C21" s="45">
        <f>'BS DN Agrar Group'!C52</f>
        <v>35719338</v>
      </c>
      <c r="D21" s="43">
        <f t="shared" si="0"/>
        <v>0.13507123228319629</v>
      </c>
      <c r="E21" s="11"/>
      <c r="F21" s="12"/>
    </row>
    <row r="22" spans="1:6" ht="15" x14ac:dyDescent="0.25">
      <c r="A22" s="38" t="s">
        <v>28</v>
      </c>
      <c r="B22" s="40">
        <f>SUM(B18:B21)</f>
        <v>75281016</v>
      </c>
      <c r="C22" s="40">
        <f>SUM(C18:C21)</f>
        <v>69268119</v>
      </c>
      <c r="D22" s="41">
        <f t="shared" si="0"/>
        <v>8.6806125051555105E-2</v>
      </c>
      <c r="E22" s="11"/>
    </row>
    <row r="23" spans="1:6" x14ac:dyDescent="0.2">
      <c r="E23" s="11"/>
    </row>
    <row r="24" spans="1:6" x14ac:dyDescent="0.2">
      <c r="E24" s="11"/>
    </row>
    <row r="25" spans="1:6" x14ac:dyDescent="0.2">
      <c r="A25" s="20"/>
      <c r="C25" s="11"/>
      <c r="E25" s="11"/>
    </row>
    <row r="26" spans="1:6" x14ac:dyDescent="0.2">
      <c r="A26" s="20"/>
      <c r="C26" s="11"/>
      <c r="E26" s="11"/>
    </row>
    <row r="27" spans="1:6" x14ac:dyDescent="0.2">
      <c r="A27" s="20"/>
      <c r="C27" s="11"/>
      <c r="E27" s="11"/>
    </row>
    <row r="29" spans="1:6" x14ac:dyDescent="0.2">
      <c r="A29" s="21"/>
      <c r="B29" s="15"/>
    </row>
    <row r="30" spans="1:6" x14ac:dyDescent="0.2">
      <c r="A30" s="22"/>
      <c r="B30" s="15"/>
    </row>
    <row r="31" spans="1:6" x14ac:dyDescent="0.2">
      <c r="B31" s="15"/>
    </row>
    <row r="32" spans="1:6" x14ac:dyDescent="0.2">
      <c r="B32" s="15"/>
    </row>
    <row r="33" spans="2:2" x14ac:dyDescent="0.2">
      <c r="B33" s="15"/>
    </row>
    <row r="34" spans="2:2" x14ac:dyDescent="0.2">
      <c r="B34" s="15"/>
    </row>
    <row r="35" spans="2:2" x14ac:dyDescent="0.2">
      <c r="B35" s="15"/>
    </row>
    <row r="36" spans="2:2" x14ac:dyDescent="0.2">
      <c r="B36" s="15"/>
    </row>
    <row r="37" spans="2:2" x14ac:dyDescent="0.2">
      <c r="B37" s="15"/>
    </row>
    <row r="38" spans="2:2" x14ac:dyDescent="0.2">
      <c r="B38" s="15"/>
    </row>
    <row r="39" spans="2:2" x14ac:dyDescent="0.2">
      <c r="B39" s="15"/>
    </row>
    <row r="40" spans="2:2" x14ac:dyDescent="0.2">
      <c r="B40" s="15"/>
    </row>
    <row r="41" spans="2:2" x14ac:dyDescent="0.2">
      <c r="B41" s="15"/>
    </row>
    <row r="42" spans="2:2" x14ac:dyDescent="0.2">
      <c r="B42" s="15"/>
    </row>
    <row r="43" spans="2:2" x14ac:dyDescent="0.2">
      <c r="B43" s="15"/>
    </row>
    <row r="44" spans="2:2" x14ac:dyDescent="0.2">
      <c r="B44" s="15"/>
    </row>
    <row r="45" spans="2:2" x14ac:dyDescent="0.2">
      <c r="B45" s="15"/>
    </row>
    <row r="46" spans="2:2" x14ac:dyDescent="0.2">
      <c r="B46" s="15"/>
    </row>
  </sheetData>
  <mergeCells count="4">
    <mergeCell ref="A1:E1"/>
    <mergeCell ref="A2:E2"/>
    <mergeCell ref="A3:E3"/>
    <mergeCell ref="A4:E4"/>
  </mergeCells>
  <pageMargins left="0.2" right="0.2" top="0.74803149606299213" bottom="0.74803149606299213" header="0.31496062992125984" footer="0.31496062992125984"/>
  <pageSetup paperSize="9" scale="5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13CF-DDD8-40BC-9297-6A3067A2F8D3}">
  <sheetPr>
    <tabColor rgb="FFFFC000"/>
    <pageSetUpPr fitToPage="1"/>
  </sheetPr>
  <dimension ref="A1:F93"/>
  <sheetViews>
    <sheetView showGridLines="0" tabSelected="1" zoomScale="115" zoomScaleNormal="115" workbookViewId="0">
      <selection activeCell="D48" sqref="D47:D48"/>
    </sheetView>
  </sheetViews>
  <sheetFormatPr defaultRowHeight="11.25" outlineLevelRow="1" x14ac:dyDescent="0.2"/>
  <cols>
    <col min="1" max="1" width="53.83203125" style="18" customWidth="1"/>
    <col min="2" max="3" width="15.1640625" customWidth="1"/>
    <col min="4" max="4" width="10.1640625" style="14" customWidth="1"/>
  </cols>
  <sheetData>
    <row r="1" spans="1:6" ht="15" x14ac:dyDescent="0.2">
      <c r="A1" s="101" t="s">
        <v>12</v>
      </c>
      <c r="B1" s="101"/>
      <c r="C1" s="101"/>
      <c r="D1" s="101"/>
      <c r="E1" s="55"/>
      <c r="F1" s="55"/>
    </row>
    <row r="2" spans="1:6" ht="15" x14ac:dyDescent="0.2">
      <c r="A2" s="100" t="s">
        <v>92</v>
      </c>
      <c r="B2" s="100"/>
      <c r="C2" s="100"/>
      <c r="D2" s="100"/>
      <c r="E2" s="56"/>
      <c r="F2" s="56"/>
    </row>
    <row r="3" spans="1:6" ht="15" x14ac:dyDescent="0.2">
      <c r="A3" s="100" t="s">
        <v>157</v>
      </c>
      <c r="B3" s="100"/>
      <c r="C3" s="100"/>
      <c r="D3" s="100"/>
      <c r="E3" s="56"/>
      <c r="F3" s="56"/>
    </row>
    <row r="4" spans="1:6" ht="15" x14ac:dyDescent="0.2">
      <c r="A4" s="100" t="s">
        <v>93</v>
      </c>
      <c r="B4" s="100"/>
      <c r="C4" s="100"/>
      <c r="D4" s="100"/>
      <c r="E4" s="56"/>
      <c r="F4" s="56"/>
    </row>
    <row r="5" spans="1:6" ht="23.25" customHeight="1" x14ac:dyDescent="0.2">
      <c r="A5" s="33"/>
      <c r="B5" s="6"/>
      <c r="C5" s="6"/>
    </row>
    <row r="6" spans="1:6" ht="13.5" customHeight="1" x14ac:dyDescent="0.2">
      <c r="A6" s="34"/>
      <c r="B6" s="57">
        <v>45291</v>
      </c>
      <c r="C6" s="57">
        <v>44926</v>
      </c>
      <c r="D6" s="89" t="s">
        <v>15</v>
      </c>
    </row>
    <row r="7" spans="1:6" x14ac:dyDescent="0.2">
      <c r="A7" s="34"/>
      <c r="B7" s="17"/>
      <c r="C7" s="17"/>
    </row>
    <row r="8" spans="1:6" x14ac:dyDescent="0.2">
      <c r="A8" s="23" t="s">
        <v>94</v>
      </c>
      <c r="B8" s="96">
        <v>10502550</v>
      </c>
      <c r="C8" s="96">
        <v>6955755</v>
      </c>
      <c r="D8" s="31">
        <f>(B8-C8)/C8</f>
        <v>0.509907982670465</v>
      </c>
    </row>
    <row r="9" spans="1:6" x14ac:dyDescent="0.2">
      <c r="A9" s="18" t="s">
        <v>95</v>
      </c>
      <c r="B9" s="94">
        <v>10502550</v>
      </c>
      <c r="C9" s="94">
        <v>6955755</v>
      </c>
      <c r="D9" s="29">
        <f t="shared" ref="D9:D70" si="0">(B9-C9)/C9</f>
        <v>0.509907982670465</v>
      </c>
    </row>
    <row r="10" spans="1:6" x14ac:dyDescent="0.2">
      <c r="A10" s="18" t="s">
        <v>96</v>
      </c>
      <c r="B10" s="94">
        <v>0</v>
      </c>
      <c r="C10" s="94">
        <v>0</v>
      </c>
      <c r="D10" s="9">
        <v>0</v>
      </c>
    </row>
    <row r="11" spans="1:6" x14ac:dyDescent="0.2">
      <c r="A11" s="18" t="s">
        <v>97</v>
      </c>
      <c r="B11" s="94">
        <v>0</v>
      </c>
      <c r="C11" s="94">
        <v>0</v>
      </c>
      <c r="D11" s="9">
        <v>0</v>
      </c>
    </row>
    <row r="12" spans="1:6" ht="22.5" x14ac:dyDescent="0.2">
      <c r="A12" s="18" t="s">
        <v>98</v>
      </c>
      <c r="B12" s="94">
        <v>0</v>
      </c>
      <c r="C12" s="94">
        <v>0</v>
      </c>
      <c r="D12" s="9">
        <v>0</v>
      </c>
    </row>
    <row r="13" spans="1:6" ht="12" customHeight="1" x14ac:dyDescent="0.2">
      <c r="A13" s="18" t="s">
        <v>99</v>
      </c>
      <c r="B13" s="94">
        <v>0</v>
      </c>
      <c r="C13" s="94">
        <v>0</v>
      </c>
      <c r="D13" s="9">
        <v>0</v>
      </c>
    </row>
    <row r="14" spans="1:6" x14ac:dyDescent="0.2">
      <c r="A14" s="18" t="s">
        <v>7</v>
      </c>
      <c r="B14" s="94">
        <v>0</v>
      </c>
      <c r="C14" s="94">
        <v>0</v>
      </c>
      <c r="D14" s="9">
        <v>0</v>
      </c>
    </row>
    <row r="15" spans="1:6" x14ac:dyDescent="0.2">
      <c r="A15" s="18" t="s">
        <v>8</v>
      </c>
      <c r="B15" s="94">
        <v>0</v>
      </c>
      <c r="C15" s="94">
        <v>0</v>
      </c>
      <c r="D15" s="9">
        <v>0</v>
      </c>
    </row>
    <row r="16" spans="1:6" x14ac:dyDescent="0.2">
      <c r="A16" s="18" t="s">
        <v>100</v>
      </c>
      <c r="B16" s="94">
        <v>0</v>
      </c>
      <c r="C16" s="94">
        <v>0</v>
      </c>
      <c r="D16" s="9">
        <v>0</v>
      </c>
    </row>
    <row r="17" spans="1:4" x14ac:dyDescent="0.2">
      <c r="A17" s="18" t="s">
        <v>101</v>
      </c>
      <c r="B17" s="94">
        <v>0</v>
      </c>
      <c r="C17" s="94">
        <v>0</v>
      </c>
      <c r="D17" s="9">
        <v>0</v>
      </c>
    </row>
    <row r="18" spans="1:4" x14ac:dyDescent="0.2">
      <c r="A18" s="18" t="s">
        <v>102</v>
      </c>
      <c r="B18" s="94">
        <v>0</v>
      </c>
      <c r="C18" s="94">
        <v>0</v>
      </c>
      <c r="D18" s="9">
        <v>0</v>
      </c>
    </row>
    <row r="19" spans="1:4" x14ac:dyDescent="0.2">
      <c r="A19" s="18" t="s">
        <v>103</v>
      </c>
      <c r="B19" s="94">
        <v>0</v>
      </c>
      <c r="C19" s="94">
        <v>320</v>
      </c>
      <c r="D19" s="9">
        <v>0</v>
      </c>
    </row>
    <row r="20" spans="1:4" x14ac:dyDescent="0.2">
      <c r="A20" s="18" t="s">
        <v>104</v>
      </c>
      <c r="B20" s="94">
        <v>22652</v>
      </c>
      <c r="C20" s="94">
        <v>286853</v>
      </c>
      <c r="D20" s="29">
        <f t="shared" si="0"/>
        <v>-0.92103272407818637</v>
      </c>
    </row>
    <row r="21" spans="1:4" x14ac:dyDescent="0.2">
      <c r="A21" s="35" t="s">
        <v>105</v>
      </c>
      <c r="B21" s="94">
        <v>0</v>
      </c>
      <c r="C21" s="94">
        <v>0</v>
      </c>
      <c r="D21" s="9">
        <v>0</v>
      </c>
    </row>
    <row r="22" spans="1:4" x14ac:dyDescent="0.2">
      <c r="A22" s="35" t="s">
        <v>106</v>
      </c>
      <c r="B22" s="94">
        <v>0</v>
      </c>
      <c r="C22" s="94">
        <v>0</v>
      </c>
      <c r="D22" s="9">
        <v>0</v>
      </c>
    </row>
    <row r="23" spans="1:4" x14ac:dyDescent="0.2">
      <c r="A23" s="23" t="s">
        <v>107</v>
      </c>
      <c r="B23" s="96">
        <v>10525202</v>
      </c>
      <c r="C23" s="96">
        <v>7242928</v>
      </c>
      <c r="D23" s="31">
        <f t="shared" si="0"/>
        <v>0.45316949167518994</v>
      </c>
    </row>
    <row r="24" spans="1:4" ht="22.5" x14ac:dyDescent="0.2">
      <c r="A24" s="18" t="s">
        <v>108</v>
      </c>
      <c r="B24" s="94">
        <v>59267</v>
      </c>
      <c r="C24" s="94">
        <v>49800</v>
      </c>
      <c r="D24" s="29">
        <f t="shared" si="0"/>
        <v>0.19010040160642569</v>
      </c>
    </row>
    <row r="25" spans="1:4" x14ac:dyDescent="0.2">
      <c r="A25" s="18" t="s">
        <v>109</v>
      </c>
      <c r="B25" s="94">
        <v>116033</v>
      </c>
      <c r="C25" s="94">
        <v>86018</v>
      </c>
      <c r="D25" s="29">
        <f t="shared" si="0"/>
        <v>0.34893859424771562</v>
      </c>
    </row>
    <row r="26" spans="1:4" x14ac:dyDescent="0.2">
      <c r="A26" s="18" t="s">
        <v>110</v>
      </c>
      <c r="B26" s="94">
        <v>106887</v>
      </c>
      <c r="C26" s="94">
        <v>83429</v>
      </c>
      <c r="D26" s="29">
        <f t="shared" si="0"/>
        <v>0.28117321315130228</v>
      </c>
    </row>
    <row r="27" spans="1:4" x14ac:dyDescent="0.2">
      <c r="A27" s="18" t="s">
        <v>111</v>
      </c>
      <c r="B27" s="94">
        <v>0</v>
      </c>
      <c r="C27" s="94">
        <v>0</v>
      </c>
      <c r="D27" s="9">
        <v>0</v>
      </c>
    </row>
    <row r="28" spans="1:4" x14ac:dyDescent="0.2">
      <c r="A28" s="18" t="s">
        <v>112</v>
      </c>
      <c r="B28" s="94">
        <v>0</v>
      </c>
      <c r="C28" s="94">
        <v>-1090</v>
      </c>
      <c r="D28" s="9">
        <v>0</v>
      </c>
    </row>
    <row r="29" spans="1:4" x14ac:dyDescent="0.2">
      <c r="A29" s="23" t="s">
        <v>113</v>
      </c>
      <c r="B29" s="96">
        <v>4156381</v>
      </c>
      <c r="C29" s="96">
        <v>3466324</v>
      </c>
      <c r="D29" s="31">
        <f t="shared" si="0"/>
        <v>0.19907458160287383</v>
      </c>
    </row>
    <row r="30" spans="1:4" x14ac:dyDescent="0.2">
      <c r="A30" s="18" t="s">
        <v>114</v>
      </c>
      <c r="B30" s="94">
        <v>4041610</v>
      </c>
      <c r="C30" s="94">
        <v>3390999</v>
      </c>
      <c r="D30" s="29">
        <f t="shared" si="0"/>
        <v>0.19186410848248556</v>
      </c>
    </row>
    <row r="31" spans="1:4" x14ac:dyDescent="0.2">
      <c r="A31" s="18" t="s">
        <v>115</v>
      </c>
      <c r="B31" s="94">
        <v>114771</v>
      </c>
      <c r="C31" s="94">
        <v>75325</v>
      </c>
      <c r="D31" s="29">
        <f t="shared" si="0"/>
        <v>0.52367739794225021</v>
      </c>
    </row>
    <row r="32" spans="1:4" s="84" customFormat="1" ht="22.5" x14ac:dyDescent="0.2">
      <c r="A32" s="82" t="s">
        <v>116</v>
      </c>
      <c r="B32" s="96">
        <v>1049359</v>
      </c>
      <c r="C32" s="96">
        <v>353657</v>
      </c>
      <c r="D32" s="83">
        <f t="shared" si="0"/>
        <v>1.9671659263071282</v>
      </c>
    </row>
    <row r="33" spans="1:4" x14ac:dyDescent="0.2">
      <c r="A33" s="18" t="s">
        <v>117</v>
      </c>
      <c r="B33" s="94">
        <v>1049359</v>
      </c>
      <c r="C33" s="94">
        <v>353657</v>
      </c>
      <c r="D33" s="29">
        <f t="shared" si="0"/>
        <v>1.9671659263071282</v>
      </c>
    </row>
    <row r="34" spans="1:4" x14ac:dyDescent="0.2">
      <c r="A34" s="18" t="s">
        <v>118</v>
      </c>
      <c r="B34" s="94">
        <v>0</v>
      </c>
      <c r="C34" s="94">
        <v>0</v>
      </c>
      <c r="D34" s="9">
        <v>0</v>
      </c>
    </row>
    <row r="35" spans="1:4" x14ac:dyDescent="0.2">
      <c r="A35" s="23" t="s">
        <v>119</v>
      </c>
      <c r="B35" s="96">
        <v>0</v>
      </c>
      <c r="C35" s="96">
        <v>0</v>
      </c>
      <c r="D35" s="24">
        <v>0</v>
      </c>
    </row>
    <row r="36" spans="1:4" x14ac:dyDescent="0.2">
      <c r="A36" s="18" t="s">
        <v>120</v>
      </c>
      <c r="B36" s="94">
        <v>155733</v>
      </c>
      <c r="C36" s="94">
        <v>0</v>
      </c>
      <c r="D36" s="9">
        <v>0</v>
      </c>
    </row>
    <row r="37" spans="1:4" x14ac:dyDescent="0.2">
      <c r="A37" s="18" t="s">
        <v>121</v>
      </c>
      <c r="B37" s="94">
        <v>155733</v>
      </c>
      <c r="C37" s="94">
        <v>0</v>
      </c>
      <c r="D37" s="9">
        <v>0</v>
      </c>
    </row>
    <row r="38" spans="1:4" x14ac:dyDescent="0.2">
      <c r="A38" s="23" t="s">
        <v>122</v>
      </c>
      <c r="B38" s="96">
        <v>2011934</v>
      </c>
      <c r="C38" s="96">
        <v>1241455</v>
      </c>
      <c r="D38" s="31">
        <f t="shared" si="0"/>
        <v>0.62062579795481909</v>
      </c>
    </row>
    <row r="39" spans="1:4" x14ac:dyDescent="0.2">
      <c r="A39" s="18" t="s">
        <v>123</v>
      </c>
      <c r="B39" s="94">
        <v>1968121</v>
      </c>
      <c r="C39" s="94">
        <v>1186573</v>
      </c>
      <c r="D39" s="29">
        <f t="shared" si="0"/>
        <v>0.65865985489304069</v>
      </c>
    </row>
    <row r="40" spans="1:4" ht="33.75" x14ac:dyDescent="0.2">
      <c r="A40" s="18" t="s">
        <v>124</v>
      </c>
      <c r="B40" s="94">
        <v>3901</v>
      </c>
      <c r="C40" s="94">
        <v>14658</v>
      </c>
      <c r="D40" s="32">
        <f t="shared" si="0"/>
        <v>-0.73386546595715652</v>
      </c>
    </row>
    <row r="41" spans="1:4" x14ac:dyDescent="0.2">
      <c r="A41" s="18" t="s">
        <v>125</v>
      </c>
      <c r="B41" s="94">
        <v>0</v>
      </c>
      <c r="C41" s="94">
        <v>0</v>
      </c>
      <c r="D41" s="9">
        <v>0</v>
      </c>
    </row>
    <row r="42" spans="1:4" x14ac:dyDescent="0.2">
      <c r="A42" s="18" t="s">
        <v>126</v>
      </c>
      <c r="B42" s="94">
        <v>0</v>
      </c>
      <c r="C42" s="94">
        <v>0</v>
      </c>
      <c r="D42" s="9">
        <v>0</v>
      </c>
    </row>
    <row r="43" spans="1:4" x14ac:dyDescent="0.2">
      <c r="A43" s="18" t="s">
        <v>127</v>
      </c>
      <c r="B43" s="94">
        <v>0</v>
      </c>
      <c r="C43" s="94">
        <v>0</v>
      </c>
      <c r="D43" s="9">
        <v>0</v>
      </c>
    </row>
    <row r="44" spans="1:4" x14ac:dyDescent="0.2">
      <c r="A44" s="18" t="s">
        <v>128</v>
      </c>
      <c r="B44" s="94">
        <v>39912</v>
      </c>
      <c r="C44" s="94">
        <v>40224</v>
      </c>
      <c r="D44" s="29">
        <f t="shared" si="0"/>
        <v>-7.7565632458233887E-3</v>
      </c>
    </row>
    <row r="45" spans="1:4" ht="45" x14ac:dyDescent="0.2">
      <c r="A45" s="18" t="s">
        <v>129</v>
      </c>
      <c r="B45" s="94">
        <v>0</v>
      </c>
      <c r="C45" s="94">
        <v>0</v>
      </c>
      <c r="D45" s="9">
        <v>0</v>
      </c>
    </row>
    <row r="46" spans="1:4" x14ac:dyDescent="0.2">
      <c r="A46" s="23" t="s">
        <v>130</v>
      </c>
      <c r="B46" s="96">
        <v>-16322</v>
      </c>
      <c r="C46" s="96">
        <v>-24896</v>
      </c>
      <c r="D46" s="31">
        <f t="shared" si="0"/>
        <v>-0.34439267352185088</v>
      </c>
    </row>
    <row r="47" spans="1:4" x14ac:dyDescent="0.2">
      <c r="A47" s="36" t="s">
        <v>131</v>
      </c>
      <c r="B47" s="94">
        <v>81611</v>
      </c>
      <c r="C47" s="94">
        <v>65289</v>
      </c>
      <c r="D47" s="29">
        <f t="shared" si="0"/>
        <v>0.24999617087105025</v>
      </c>
    </row>
    <row r="48" spans="1:4" x14ac:dyDescent="0.2">
      <c r="A48" s="36" t="s">
        <v>132</v>
      </c>
      <c r="B48" s="94">
        <v>65289</v>
      </c>
      <c r="C48" s="94">
        <v>40393</v>
      </c>
      <c r="D48" s="29">
        <f t="shared" si="0"/>
        <v>0.61634441611170254</v>
      </c>
    </row>
    <row r="49" spans="1:4" x14ac:dyDescent="0.2">
      <c r="A49" s="23" t="s">
        <v>133</v>
      </c>
      <c r="B49" s="96">
        <v>7516183</v>
      </c>
      <c r="C49" s="96">
        <v>5304489</v>
      </c>
      <c r="D49" s="31">
        <f t="shared" si="0"/>
        <v>0.41694760795997504</v>
      </c>
    </row>
    <row r="50" spans="1:4" x14ac:dyDescent="0.2">
      <c r="A50" s="23" t="s">
        <v>134</v>
      </c>
      <c r="B50" s="96">
        <v>3009019</v>
      </c>
      <c r="C50" s="96">
        <v>1938439</v>
      </c>
      <c r="D50" s="31">
        <f t="shared" si="0"/>
        <v>0.55228975479754583</v>
      </c>
    </row>
    <row r="51" spans="1:4" x14ac:dyDescent="0.2">
      <c r="A51" s="18" t="s">
        <v>135</v>
      </c>
      <c r="B51" s="94">
        <v>3966700</v>
      </c>
      <c r="C51" s="94">
        <v>1400000</v>
      </c>
      <c r="D51" s="29">
        <f t="shared" si="0"/>
        <v>1.8333571428571429</v>
      </c>
    </row>
    <row r="52" spans="1:4" x14ac:dyDescent="0.2">
      <c r="A52" s="36" t="s">
        <v>136</v>
      </c>
      <c r="B52" s="94">
        <v>0</v>
      </c>
      <c r="C52" s="94">
        <v>0</v>
      </c>
      <c r="D52" s="9">
        <v>0</v>
      </c>
    </row>
    <row r="53" spans="1:4" x14ac:dyDescent="0.2">
      <c r="A53" s="18" t="s">
        <v>137</v>
      </c>
      <c r="B53" s="94">
        <v>311562</v>
      </c>
      <c r="C53" s="94">
        <v>324271</v>
      </c>
      <c r="D53" s="29">
        <f t="shared" si="0"/>
        <v>-3.9192527238020053E-2</v>
      </c>
    </row>
    <row r="54" spans="1:4" x14ac:dyDescent="0.2">
      <c r="A54" s="36" t="s">
        <v>136</v>
      </c>
      <c r="B54" s="95">
        <v>166856</v>
      </c>
      <c r="C54" s="95">
        <v>126787</v>
      </c>
      <c r="D54" s="29">
        <f t="shared" si="0"/>
        <v>0.31603397824698115</v>
      </c>
    </row>
    <row r="55" spans="1:4" x14ac:dyDescent="0.2">
      <c r="A55" s="18" t="s">
        <v>138</v>
      </c>
      <c r="B55" s="94">
        <v>0</v>
      </c>
      <c r="C55" s="94">
        <v>0</v>
      </c>
      <c r="D55" s="9">
        <v>0</v>
      </c>
    </row>
    <row r="56" spans="1:4" x14ac:dyDescent="0.2">
      <c r="A56" s="18" t="s">
        <v>139</v>
      </c>
      <c r="B56" s="94">
        <v>389146</v>
      </c>
      <c r="C56" s="94">
        <v>57941</v>
      </c>
      <c r="D56" s="29">
        <f t="shared" si="0"/>
        <v>5.7162458362817352</v>
      </c>
    </row>
    <row r="57" spans="1:4" x14ac:dyDescent="0.2">
      <c r="A57" s="36" t="s">
        <v>140</v>
      </c>
      <c r="B57" s="94">
        <v>0</v>
      </c>
      <c r="C57" s="94">
        <v>0</v>
      </c>
      <c r="D57" s="9">
        <v>0</v>
      </c>
    </row>
    <row r="58" spans="1:4" x14ac:dyDescent="0.2">
      <c r="A58" s="23" t="s">
        <v>141</v>
      </c>
      <c r="B58" s="96">
        <v>4667408</v>
      </c>
      <c r="C58" s="96">
        <v>1782212</v>
      </c>
      <c r="D58" s="31">
        <f t="shared" si="0"/>
        <v>1.6188848464716881</v>
      </c>
    </row>
    <row r="59" spans="1:4" ht="22.5" x14ac:dyDescent="0.2">
      <c r="A59" s="23" t="s">
        <v>142</v>
      </c>
      <c r="B59" s="96">
        <v>0</v>
      </c>
      <c r="C59" s="96">
        <v>0</v>
      </c>
      <c r="D59" s="24">
        <v>0</v>
      </c>
    </row>
    <row r="60" spans="1:4" x14ac:dyDescent="0.2">
      <c r="A60" s="36" t="s">
        <v>131</v>
      </c>
      <c r="B60" s="94">
        <v>0</v>
      </c>
      <c r="C60" s="94">
        <v>0</v>
      </c>
      <c r="D60" s="9">
        <v>0</v>
      </c>
    </row>
    <row r="61" spans="1:4" x14ac:dyDescent="0.2">
      <c r="A61" s="36" t="s">
        <v>132</v>
      </c>
      <c r="B61" s="94">
        <v>0</v>
      </c>
      <c r="C61" s="94">
        <v>0</v>
      </c>
      <c r="D61" s="9">
        <v>0</v>
      </c>
    </row>
    <row r="62" spans="1:4" x14ac:dyDescent="0.2">
      <c r="A62" s="18" t="s">
        <v>143</v>
      </c>
      <c r="B62" s="94">
        <v>1822329</v>
      </c>
      <c r="C62" s="94">
        <v>1962296</v>
      </c>
      <c r="D62" s="29">
        <f t="shared" si="0"/>
        <v>-7.1328178827251343E-2</v>
      </c>
    </row>
    <row r="63" spans="1:4" x14ac:dyDescent="0.2">
      <c r="A63" s="36" t="s">
        <v>144</v>
      </c>
      <c r="B63" s="95">
        <v>0</v>
      </c>
      <c r="C63" s="95">
        <v>1776</v>
      </c>
      <c r="D63" s="9">
        <v>0</v>
      </c>
    </row>
    <row r="64" spans="1:4" x14ac:dyDescent="0.2">
      <c r="A64" s="18" t="s">
        <v>145</v>
      </c>
      <c r="B64" s="94">
        <v>927528</v>
      </c>
      <c r="C64" s="94">
        <v>101736</v>
      </c>
      <c r="D64" s="29">
        <f t="shared" si="0"/>
        <v>8.1170087284736958</v>
      </c>
    </row>
    <row r="65" spans="1:4" x14ac:dyDescent="0.2">
      <c r="A65" s="23" t="s">
        <v>146</v>
      </c>
      <c r="B65" s="96">
        <v>2749857</v>
      </c>
      <c r="C65" s="96">
        <v>2064032</v>
      </c>
      <c r="D65" s="31">
        <f t="shared" si="0"/>
        <v>0.33227440272243841</v>
      </c>
    </row>
    <row r="66" spans="1:4" x14ac:dyDescent="0.2">
      <c r="A66" s="23" t="s">
        <v>147</v>
      </c>
      <c r="B66" s="96">
        <v>1917551</v>
      </c>
      <c r="C66" s="96">
        <v>-281820</v>
      </c>
      <c r="D66" s="31">
        <f>-(B66-C66)/C66</f>
        <v>7.8041693279398201</v>
      </c>
    </row>
    <row r="67" spans="1:4" x14ac:dyDescent="0.2">
      <c r="A67" s="23" t="s">
        <v>148</v>
      </c>
      <c r="B67" s="96">
        <v>15192610</v>
      </c>
      <c r="C67" s="96">
        <v>9025140</v>
      </c>
      <c r="D67" s="31">
        <f t="shared" si="0"/>
        <v>0.68336557660047381</v>
      </c>
    </row>
    <row r="68" spans="1:4" x14ac:dyDescent="0.2">
      <c r="A68" s="23" t="s">
        <v>149</v>
      </c>
      <c r="B68" s="96">
        <v>10266040</v>
      </c>
      <c r="C68" s="96">
        <v>7368521</v>
      </c>
      <c r="D68" s="31">
        <f t="shared" si="0"/>
        <v>0.3932293875528074</v>
      </c>
    </row>
    <row r="69" spans="1:4" x14ac:dyDescent="0.2">
      <c r="A69" s="23" t="s">
        <v>150</v>
      </c>
      <c r="B69" s="96">
        <v>4926570</v>
      </c>
      <c r="C69" s="96">
        <v>1656619</v>
      </c>
      <c r="D69" s="31">
        <f t="shared" si="0"/>
        <v>1.9738702743358612</v>
      </c>
    </row>
    <row r="70" spans="1:4" x14ac:dyDescent="0.2">
      <c r="A70" s="18" t="s">
        <v>151</v>
      </c>
      <c r="B70" s="94">
        <v>150107</v>
      </c>
      <c r="C70" s="94">
        <v>0</v>
      </c>
      <c r="D70" s="29" t="s">
        <v>48</v>
      </c>
    </row>
    <row r="71" spans="1:4" x14ac:dyDescent="0.2">
      <c r="A71" s="18" t="s">
        <v>152</v>
      </c>
      <c r="B71" s="94">
        <v>0</v>
      </c>
      <c r="C71" s="94">
        <v>0</v>
      </c>
      <c r="D71" s="9">
        <v>0</v>
      </c>
    </row>
    <row r="72" spans="1:4" x14ac:dyDescent="0.2">
      <c r="A72" s="18" t="s">
        <v>153</v>
      </c>
      <c r="B72" s="94">
        <v>0</v>
      </c>
      <c r="C72" s="94">
        <v>0</v>
      </c>
      <c r="D72" s="9">
        <v>0</v>
      </c>
    </row>
    <row r="73" spans="1:4" x14ac:dyDescent="0.2">
      <c r="A73" s="23" t="s">
        <v>154</v>
      </c>
      <c r="B73" s="96">
        <v>4776463</v>
      </c>
      <c r="C73" s="96">
        <v>1656619</v>
      </c>
      <c r="D73" s="31">
        <f t="shared" ref="D73:D75" si="1">(B73-C73)/C73</f>
        <v>1.883259820151767</v>
      </c>
    </row>
    <row r="74" spans="1:4" x14ac:dyDescent="0.2">
      <c r="A74" s="18" t="s">
        <v>155</v>
      </c>
      <c r="B74" s="99">
        <v>0</v>
      </c>
      <c r="C74" s="99">
        <v>0</v>
      </c>
      <c r="D74" s="9">
        <v>0</v>
      </c>
    </row>
    <row r="75" spans="1:4" x14ac:dyDescent="0.2">
      <c r="A75" s="26" t="s">
        <v>156</v>
      </c>
      <c r="B75" s="97">
        <v>4776463</v>
      </c>
      <c r="C75" s="97">
        <v>1656619</v>
      </c>
      <c r="D75" s="31">
        <f t="shared" si="1"/>
        <v>1.883259820151767</v>
      </c>
    </row>
    <row r="76" spans="1:4" outlineLevel="1" x14ac:dyDescent="0.2"/>
    <row r="77" spans="1:4" outlineLevel="1" x14ac:dyDescent="0.2">
      <c r="A77" s="37"/>
      <c r="B77" s="16"/>
      <c r="C77" s="16"/>
    </row>
    <row r="78" spans="1:4" outlineLevel="1" x14ac:dyDescent="0.2">
      <c r="A78" s="20"/>
      <c r="B78" s="11"/>
      <c r="C78" s="11"/>
    </row>
    <row r="79" spans="1:4" outlineLevel="1" x14ac:dyDescent="0.2"/>
    <row r="80" spans="1:4" outlineLevel="1" x14ac:dyDescent="0.2">
      <c r="A80" s="20"/>
      <c r="B80" s="9"/>
      <c r="C80" s="9"/>
    </row>
    <row r="81" spans="1:3" outlineLevel="1" x14ac:dyDescent="0.2">
      <c r="A81" s="20"/>
      <c r="B81" s="11"/>
      <c r="C81" s="11"/>
    </row>
    <row r="84" spans="1:3" x14ac:dyDescent="0.2">
      <c r="A84" s="20"/>
    </row>
    <row r="85" spans="1:3" x14ac:dyDescent="0.2">
      <c r="A85" s="22"/>
    </row>
    <row r="86" spans="1:3" x14ac:dyDescent="0.2">
      <c r="B86" s="10"/>
      <c r="C86" s="10"/>
    </row>
    <row r="87" spans="1:3" x14ac:dyDescent="0.2">
      <c r="B87" s="10"/>
      <c r="C87" s="10"/>
    </row>
    <row r="88" spans="1:3" x14ac:dyDescent="0.2">
      <c r="B88" s="10"/>
      <c r="C88" s="10"/>
    </row>
    <row r="89" spans="1:3" x14ac:dyDescent="0.2">
      <c r="B89" s="10"/>
      <c r="C89" s="10"/>
    </row>
    <row r="93" spans="1:3" x14ac:dyDescent="0.2">
      <c r="B93" s="10"/>
      <c r="C93" s="10"/>
    </row>
  </sheetData>
  <mergeCells count="4">
    <mergeCell ref="A1:D1"/>
    <mergeCell ref="A2:D2"/>
    <mergeCell ref="A3:D3"/>
    <mergeCell ref="A4:D4"/>
  </mergeCells>
  <pageMargins left="0.25" right="0.25" top="0.75" bottom="0.75" header="0.3" footer="0.3"/>
  <pageSetup paperSize="9" scale="81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A1DDB-05BF-4E32-BE64-2CF2BBE4F619}">
  <sheetPr>
    <tabColor rgb="FFFFC000"/>
    <pageSetUpPr fitToPage="1"/>
  </sheetPr>
  <dimension ref="A1:F32"/>
  <sheetViews>
    <sheetView zoomScale="120" zoomScaleNormal="120" workbookViewId="0">
      <selection activeCell="B17" sqref="B17"/>
    </sheetView>
  </sheetViews>
  <sheetFormatPr defaultRowHeight="11.25" outlineLevelRow="1" x14ac:dyDescent="0.2"/>
  <cols>
    <col min="1" max="1" width="47.1640625" style="18" customWidth="1"/>
    <col min="2" max="3" width="15.1640625" customWidth="1"/>
    <col min="4" max="4" width="10.1640625" style="14" customWidth="1"/>
  </cols>
  <sheetData>
    <row r="1" spans="1:6" ht="15" x14ac:dyDescent="0.2">
      <c r="A1" s="101" t="s">
        <v>12</v>
      </c>
      <c r="B1" s="101"/>
      <c r="C1" s="101"/>
      <c r="D1" s="101"/>
      <c r="E1" s="101"/>
      <c r="F1" s="101"/>
    </row>
    <row r="2" spans="1:6" ht="15" x14ac:dyDescent="0.2">
      <c r="A2" s="100" t="s">
        <v>17</v>
      </c>
      <c r="B2" s="100"/>
      <c r="C2" s="100"/>
      <c r="D2" s="100"/>
      <c r="E2" s="100"/>
      <c r="F2" s="100"/>
    </row>
    <row r="3" spans="1:6" ht="15" x14ac:dyDescent="0.2">
      <c r="A3" s="100" t="s">
        <v>47</v>
      </c>
      <c r="B3" s="100"/>
      <c r="C3" s="100"/>
      <c r="D3" s="100"/>
      <c r="E3" s="100"/>
      <c r="F3" s="100"/>
    </row>
    <row r="4" spans="1:6" ht="15" x14ac:dyDescent="0.2">
      <c r="A4" s="100" t="s">
        <v>14</v>
      </c>
      <c r="B4" s="100"/>
      <c r="C4" s="100"/>
      <c r="D4" s="100"/>
      <c r="E4" s="100"/>
      <c r="F4" s="100"/>
    </row>
    <row r="5" spans="1:6" ht="23.25" customHeight="1" x14ac:dyDescent="0.2">
      <c r="A5" s="33"/>
      <c r="B5" s="6"/>
      <c r="C5" s="6"/>
    </row>
    <row r="6" spans="1:6" ht="13.5" customHeight="1" x14ac:dyDescent="0.25">
      <c r="A6" s="38" t="s">
        <v>29</v>
      </c>
      <c r="B6" s="54">
        <v>45107</v>
      </c>
      <c r="C6" s="54">
        <v>44742</v>
      </c>
      <c r="D6" s="51" t="s">
        <v>15</v>
      </c>
    </row>
    <row r="7" spans="1:6" x14ac:dyDescent="0.2">
      <c r="A7" s="18" t="s">
        <v>3</v>
      </c>
      <c r="B7" s="10">
        <f>'IS DN Agrar Group'!B23</f>
        <v>10525202</v>
      </c>
      <c r="C7" s="10">
        <f>'IS DN Agrar Group'!C23</f>
        <v>7242928</v>
      </c>
      <c r="D7" s="29">
        <f t="shared" ref="D7:D13" si="0">(B7-C7)/C7</f>
        <v>0.45316949167518994</v>
      </c>
    </row>
    <row r="8" spans="1:6" x14ac:dyDescent="0.2">
      <c r="A8" s="18" t="s">
        <v>4</v>
      </c>
      <c r="B8" s="10">
        <f>'IS DN Agrar Group'!B49</f>
        <v>7516183</v>
      </c>
      <c r="C8" s="10">
        <f>'IS DN Agrar Group'!C49</f>
        <v>5304489</v>
      </c>
      <c r="D8" s="29">
        <f t="shared" si="0"/>
        <v>0.41694760795997504</v>
      </c>
    </row>
    <row r="9" spans="1:6" x14ac:dyDescent="0.2">
      <c r="A9" s="23" t="s">
        <v>9</v>
      </c>
      <c r="B9" s="25">
        <f>B7-B8</f>
        <v>3009019</v>
      </c>
      <c r="C9" s="25">
        <f>C7-C8</f>
        <v>1938439</v>
      </c>
      <c r="D9" s="31">
        <f t="shared" si="0"/>
        <v>0.55228975479754583</v>
      </c>
    </row>
    <row r="10" spans="1:6" x14ac:dyDescent="0.2">
      <c r="A10" s="18" t="s">
        <v>5</v>
      </c>
      <c r="B10" s="10">
        <f>'IS DN Agrar Group'!B58</f>
        <v>4667408</v>
      </c>
      <c r="C10" s="10">
        <f>'IS DN Agrar Group'!C58</f>
        <v>1782212</v>
      </c>
      <c r="D10" s="29">
        <f t="shared" si="0"/>
        <v>1.6188848464716881</v>
      </c>
    </row>
    <row r="11" spans="1:6" x14ac:dyDescent="0.2">
      <c r="A11" s="18" t="s">
        <v>10</v>
      </c>
      <c r="B11" s="10">
        <f>'IS DN Agrar Group'!B65</f>
        <v>2749857</v>
      </c>
      <c r="C11" s="10">
        <f>'IS DN Agrar Group'!C65</f>
        <v>2064032</v>
      </c>
      <c r="D11" s="29">
        <f t="shared" si="0"/>
        <v>0.33227440272243841</v>
      </c>
    </row>
    <row r="12" spans="1:6" x14ac:dyDescent="0.2">
      <c r="A12" s="23" t="s">
        <v>11</v>
      </c>
      <c r="B12" s="25">
        <f>B11-B10</f>
        <v>-1917551</v>
      </c>
      <c r="C12" s="25">
        <f>C10-C11</f>
        <v>-281820</v>
      </c>
      <c r="D12" s="31">
        <f t="shared" si="0"/>
        <v>5.8041693279398201</v>
      </c>
    </row>
    <row r="13" spans="1:6" x14ac:dyDescent="0.2">
      <c r="A13" s="18" t="s">
        <v>31</v>
      </c>
      <c r="B13" s="10">
        <f>'IS DN Agrar Group'!B69</f>
        <v>4926570</v>
      </c>
      <c r="C13" s="10">
        <f>'IS DN Agrar Group'!C69</f>
        <v>1656619</v>
      </c>
      <c r="D13" s="29">
        <f t="shared" si="0"/>
        <v>1.9738702743358612</v>
      </c>
    </row>
    <row r="14" spans="1:6" s="84" customFormat="1" ht="24" customHeight="1" x14ac:dyDescent="0.2">
      <c r="A14" s="82" t="s">
        <v>30</v>
      </c>
      <c r="B14" s="81">
        <f>'IS DN Agrar Group'!B73</f>
        <v>4776463</v>
      </c>
      <c r="C14" s="81">
        <f>'IS DN Agrar Group'!C73</f>
        <v>1656619</v>
      </c>
      <c r="D14" s="83">
        <f t="shared" ref="D14" si="1">(B14-C14)/C14</f>
        <v>1.883259820151767</v>
      </c>
    </row>
    <row r="15" spans="1:6" outlineLevel="1" x14ac:dyDescent="0.2"/>
    <row r="16" spans="1:6" outlineLevel="1" x14ac:dyDescent="0.2">
      <c r="A16" s="37"/>
      <c r="B16" s="16"/>
      <c r="C16" s="16"/>
    </row>
    <row r="17" spans="1:3" outlineLevel="1" x14ac:dyDescent="0.2">
      <c r="A17" s="20"/>
      <c r="B17" s="11"/>
      <c r="C17" s="11"/>
    </row>
    <row r="18" spans="1:3" outlineLevel="1" x14ac:dyDescent="0.2"/>
    <row r="19" spans="1:3" outlineLevel="1" x14ac:dyDescent="0.2">
      <c r="A19" s="20"/>
      <c r="B19" s="9"/>
      <c r="C19" s="9"/>
    </row>
    <row r="20" spans="1:3" outlineLevel="1" x14ac:dyDescent="0.2">
      <c r="A20" s="20"/>
      <c r="B20" s="11"/>
      <c r="C20" s="11"/>
    </row>
    <row r="23" spans="1:3" x14ac:dyDescent="0.2">
      <c r="A23" s="20"/>
    </row>
    <row r="24" spans="1:3" x14ac:dyDescent="0.2">
      <c r="A24" s="22"/>
    </row>
    <row r="25" spans="1:3" x14ac:dyDescent="0.2">
      <c r="B25" s="10"/>
      <c r="C25" s="10"/>
    </row>
    <row r="26" spans="1:3" x14ac:dyDescent="0.2">
      <c r="B26" s="10"/>
      <c r="C26" s="10"/>
    </row>
    <row r="27" spans="1:3" x14ac:dyDescent="0.2">
      <c r="B27" s="10"/>
      <c r="C27" s="10"/>
    </row>
    <row r="28" spans="1:3" x14ac:dyDescent="0.2">
      <c r="B28" s="10"/>
      <c r="C28" s="10"/>
    </row>
    <row r="32" spans="1:3" x14ac:dyDescent="0.2">
      <c r="B32" s="10"/>
      <c r="C32" s="10"/>
    </row>
  </sheetData>
  <mergeCells count="4">
    <mergeCell ref="A1:F1"/>
    <mergeCell ref="A2:F2"/>
    <mergeCell ref="A3:F3"/>
    <mergeCell ref="A4:F4"/>
  </mergeCells>
  <pageMargins left="0.2" right="0.2" top="0.74803149606299213" bottom="0.74803149606299213" header="0.31496062992125984" footer="0.31496062992125984"/>
  <pageSetup paperSize="9" scale="58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44369-9496-46C5-88DF-0D0BAB469837}">
  <dimension ref="A1:D32"/>
  <sheetViews>
    <sheetView showGridLines="0" workbookViewId="0">
      <selection activeCell="B17" sqref="B17"/>
    </sheetView>
  </sheetViews>
  <sheetFormatPr defaultRowHeight="15" x14ac:dyDescent="0.25"/>
  <cols>
    <col min="1" max="1" width="9.33203125" style="59"/>
    <col min="2" max="2" width="53.33203125" style="59" bestFit="1" customWidth="1"/>
    <col min="3" max="3" width="14" style="59" bestFit="1" customWidth="1"/>
    <col min="4" max="4" width="13.83203125" style="59" customWidth="1"/>
    <col min="5" max="16384" width="9.33203125" style="59"/>
  </cols>
  <sheetData>
    <row r="1" spans="1:4" x14ac:dyDescent="0.25">
      <c r="A1" s="58" t="s">
        <v>32</v>
      </c>
    </row>
    <row r="2" spans="1:4" x14ac:dyDescent="0.25">
      <c r="A2" s="58" t="s">
        <v>33</v>
      </c>
    </row>
    <row r="3" spans="1:4" x14ac:dyDescent="0.25">
      <c r="A3" s="58"/>
    </row>
    <row r="6" spans="1:4" x14ac:dyDescent="0.25">
      <c r="B6" s="60"/>
      <c r="C6" s="61"/>
    </row>
    <row r="7" spans="1:4" ht="15.75" thickBot="1" x14ac:dyDescent="0.3">
      <c r="B7" s="60"/>
      <c r="C7" s="62"/>
    </row>
    <row r="8" spans="1:4" x14ac:dyDescent="0.25">
      <c r="B8" s="63" t="s">
        <v>34</v>
      </c>
      <c r="C8" s="64">
        <v>45107</v>
      </c>
      <c r="D8" s="64">
        <v>44742</v>
      </c>
    </row>
    <row r="9" spans="1:4" x14ac:dyDescent="0.25">
      <c r="B9" s="65" t="s">
        <v>35</v>
      </c>
      <c r="C9" s="66">
        <v>8766537</v>
      </c>
      <c r="D9" s="66">
        <v>9568785</v>
      </c>
    </row>
    <row r="10" spans="1:4" x14ac:dyDescent="0.25">
      <c r="B10" s="65" t="s">
        <v>36</v>
      </c>
      <c r="C10" s="66">
        <v>2452395</v>
      </c>
      <c r="D10" s="66">
        <v>2575009</v>
      </c>
    </row>
    <row r="11" spans="1:4" ht="15.75" thickBot="1" x14ac:dyDescent="0.3">
      <c r="B11" s="67" t="s">
        <v>37</v>
      </c>
      <c r="C11" s="68">
        <f>C9/C10</f>
        <v>3.5746839314221406</v>
      </c>
      <c r="D11" s="68">
        <f>D9/D10</f>
        <v>3.7160200216775943</v>
      </c>
    </row>
    <row r="12" spans="1:4" x14ac:dyDescent="0.25">
      <c r="B12" s="60"/>
      <c r="C12" s="70"/>
    </row>
    <row r="13" spans="1:4" x14ac:dyDescent="0.25">
      <c r="B13" s="60"/>
      <c r="C13" s="69"/>
    </row>
    <row r="14" spans="1:4" ht="15.75" thickBot="1" x14ac:dyDescent="0.3">
      <c r="C14" s="70"/>
    </row>
    <row r="15" spans="1:4" x14ac:dyDescent="0.25">
      <c r="B15" s="63" t="s">
        <v>38</v>
      </c>
      <c r="C15" s="64">
        <v>45107</v>
      </c>
      <c r="D15" s="64">
        <v>44742</v>
      </c>
    </row>
    <row r="16" spans="1:4" x14ac:dyDescent="0.25">
      <c r="B16" s="65" t="s">
        <v>39</v>
      </c>
      <c r="C16" s="66">
        <v>32420001</v>
      </c>
      <c r="D16" s="66">
        <v>31920005</v>
      </c>
    </row>
    <row r="17" spans="2:4" x14ac:dyDescent="0.25">
      <c r="B17" s="65" t="s">
        <v>40</v>
      </c>
      <c r="C17" s="66">
        <v>35902338</v>
      </c>
      <c r="D17" s="66">
        <v>34524885</v>
      </c>
    </row>
    <row r="18" spans="2:4" ht="15.75" thickBot="1" x14ac:dyDescent="0.3">
      <c r="B18" s="67" t="s">
        <v>37</v>
      </c>
      <c r="C18" s="71">
        <f>C16/C17</f>
        <v>0.9030052861738419</v>
      </c>
      <c r="D18" s="71">
        <f>D16/D17</f>
        <v>0.92455065382549428</v>
      </c>
    </row>
    <row r="19" spans="2:4" ht="15.75" thickBot="1" x14ac:dyDescent="0.3">
      <c r="C19" s="72"/>
    </row>
    <row r="20" spans="2:4" x14ac:dyDescent="0.25">
      <c r="B20" s="63" t="s">
        <v>38</v>
      </c>
      <c r="C20" s="64">
        <v>45107</v>
      </c>
      <c r="D20" s="64">
        <v>44742</v>
      </c>
    </row>
    <row r="21" spans="2:4" x14ac:dyDescent="0.25">
      <c r="B21" s="65" t="s">
        <v>39</v>
      </c>
      <c r="C21" s="66">
        <f>C16</f>
        <v>32420001</v>
      </c>
      <c r="D21" s="66">
        <v>31920005</v>
      </c>
    </row>
    <row r="22" spans="2:4" x14ac:dyDescent="0.25">
      <c r="B22" s="65" t="s">
        <v>41</v>
      </c>
      <c r="C22" s="66">
        <f>C16+C17</f>
        <v>68322339</v>
      </c>
      <c r="D22" s="66">
        <v>66444890</v>
      </c>
    </row>
    <row r="23" spans="2:4" x14ac:dyDescent="0.25">
      <c r="B23" s="73" t="s">
        <v>37</v>
      </c>
      <c r="C23" s="74">
        <f>C21/C22</f>
        <v>0.47451538507778546</v>
      </c>
      <c r="D23" s="74">
        <f>D21/D22</f>
        <v>0.48039819164423331</v>
      </c>
    </row>
    <row r="24" spans="2:4" x14ac:dyDescent="0.25">
      <c r="B24" s="75"/>
      <c r="C24" s="76"/>
      <c r="D24" s="76"/>
    </row>
    <row r="25" spans="2:4" x14ac:dyDescent="0.25">
      <c r="B25" s="77" t="s">
        <v>42</v>
      </c>
      <c r="C25" s="66"/>
      <c r="D25" s="66"/>
    </row>
    <row r="26" spans="2:4" ht="15.75" thickBot="1" x14ac:dyDescent="0.3">
      <c r="B26" s="78" t="s">
        <v>43</v>
      </c>
      <c r="C26" s="79"/>
      <c r="D26" s="79"/>
    </row>
    <row r="27" spans="2:4" x14ac:dyDescent="0.25">
      <c r="B27" s="60"/>
      <c r="C27" s="72"/>
    </row>
    <row r="28" spans="2:4" ht="15.75" thickBot="1" x14ac:dyDescent="0.3">
      <c r="B28" s="60"/>
      <c r="C28" s="70"/>
    </row>
    <row r="29" spans="2:4" x14ac:dyDescent="0.25">
      <c r="B29" s="63" t="s">
        <v>44</v>
      </c>
      <c r="C29" s="64">
        <v>45107</v>
      </c>
      <c r="D29" s="64">
        <v>44742</v>
      </c>
    </row>
    <row r="30" spans="2:4" x14ac:dyDescent="0.25">
      <c r="B30" s="65" t="s">
        <v>45</v>
      </c>
      <c r="C30" s="66">
        <v>5059491</v>
      </c>
      <c r="D30" s="66">
        <v>3202788</v>
      </c>
    </row>
    <row r="31" spans="2:4" x14ac:dyDescent="0.25">
      <c r="B31" s="65" t="s">
        <v>46</v>
      </c>
      <c r="C31" s="66">
        <v>60126854</v>
      </c>
      <c r="D31" s="66">
        <v>59346354</v>
      </c>
    </row>
    <row r="32" spans="2:4" ht="15.75" thickBot="1" x14ac:dyDescent="0.3">
      <c r="B32" s="67" t="s">
        <v>37</v>
      </c>
      <c r="C32" s="80">
        <f>C30/C31</f>
        <v>8.4146943726674944E-2</v>
      </c>
      <c r="D32" s="80">
        <f>D30/D31</f>
        <v>5.3967729845712173E-2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BS DN Agrar Group</vt:lpstr>
      <vt:lpstr>BS (2)</vt:lpstr>
      <vt:lpstr>IS DN Agrar Group</vt:lpstr>
      <vt:lpstr>IS (2)</vt:lpstr>
      <vt:lpstr>indicatori</vt:lpstr>
      <vt:lpstr>'BS (2)'!Print_Area</vt:lpstr>
      <vt:lpstr>'BS DN Agrar Group'!Print_Area</vt:lpstr>
      <vt:lpstr>'IS (2)'!Print_Area</vt:lpstr>
      <vt:lpstr>'IS DN Agrar Group'!Print_Area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Gabriel TICO</cp:lastModifiedBy>
  <cp:lastPrinted>2023-09-12T11:06:49Z</cp:lastPrinted>
  <dcterms:created xsi:type="dcterms:W3CDTF">2022-09-16T12:42:01Z</dcterms:created>
  <dcterms:modified xsi:type="dcterms:W3CDTF">2024-04-04T14:29:41Z</dcterms:modified>
</cp:coreProperties>
</file>