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TICO\Desktop\"/>
    </mc:Choice>
  </mc:AlternateContent>
  <xr:revisionPtr revIDLastSave="0" documentId="13_ncr:1_{F0980F3C-9016-4A4E-88B5-C3F1F324CDA9}" xr6:coauthVersionLast="47" xr6:coauthVersionMax="47" xr10:uidLastSave="{00000000-0000-0000-0000-000000000000}"/>
  <bookViews>
    <workbookView xWindow="-120" yWindow="-120" windowWidth="29040" windowHeight="15720" xr2:uid="{A35976E2-801D-47CA-B2EF-75B3A1F040FD}"/>
  </bookViews>
  <sheets>
    <sheet name="BS DN Agrar Group" sheetId="1" r:id="rId1"/>
    <sheet name="BS 1" sheetId="3" state="hidden" r:id="rId2"/>
    <sheet name="BS 2" sheetId="8" state="hidden" r:id="rId3"/>
    <sheet name="IS DN Agrar Group" sheetId="2" r:id="rId4"/>
    <sheet name="IS 1" sheetId="4" state="hidden" r:id="rId5"/>
    <sheet name="IS 2" sheetId="6" state="hidden" r:id="rId6"/>
    <sheet name="indicatori" sheetId="5" state="hidden" r:id="rId7"/>
  </sheets>
  <externalReferences>
    <externalReference r:id="rId8"/>
  </externalReferences>
  <definedNames>
    <definedName name="_xlnm.Database">#REF!</definedName>
    <definedName name="_xlnm.Print_Area" localSheetId="0">'BS DN Agrar Group'!$A$1:$D$52</definedName>
    <definedName name="_xlnm.Print_Area" localSheetId="3">'IS DN Agrar Group'!$A$1:$D$79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66" i="6"/>
  <c r="C10" i="5"/>
  <c r="C9" i="5"/>
  <c r="D69" i="2"/>
  <c r="D54" i="2"/>
  <c r="D43" i="1" l="1"/>
  <c r="D73" i="2"/>
  <c r="D41" i="1" l="1"/>
  <c r="D48" i="2"/>
  <c r="C32" i="5"/>
  <c r="C23" i="5"/>
  <c r="C18" i="5"/>
  <c r="C11" i="5" l="1"/>
  <c r="B7" i="4" l="1"/>
  <c r="B8" i="4"/>
  <c r="B10" i="4"/>
  <c r="B11" i="4"/>
  <c r="B13" i="4"/>
  <c r="B14" i="4"/>
  <c r="C7" i="4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23" i="6"/>
  <c r="C8" i="6"/>
  <c r="B73" i="6"/>
  <c r="B69" i="6"/>
  <c r="B68" i="6"/>
  <c r="B67" i="6"/>
  <c r="B66" i="6"/>
  <c r="B65" i="6"/>
  <c r="B58" i="6"/>
  <c r="B50" i="6"/>
  <c r="B49" i="6"/>
  <c r="B46" i="6"/>
  <c r="B38" i="6"/>
  <c r="B32" i="6"/>
  <c r="B29" i="6"/>
  <c r="B24" i="6"/>
  <c r="B23" i="6"/>
  <c r="B8" i="6"/>
  <c r="B12" i="4" l="1"/>
  <c r="B9" i="4"/>
  <c r="C20" i="8"/>
  <c r="B20" i="8"/>
  <c r="C18" i="8"/>
  <c r="B18" i="8"/>
  <c r="D18" i="8" s="1"/>
  <c r="C16" i="8"/>
  <c r="B16" i="8"/>
  <c r="C15" i="8"/>
  <c r="B15" i="8"/>
  <c r="C12" i="8"/>
  <c r="B12" i="8"/>
  <c r="C11" i="8"/>
  <c r="B11" i="8"/>
  <c r="C9" i="8"/>
  <c r="B9" i="8"/>
  <c r="C8" i="8"/>
  <c r="B8" i="8"/>
  <c r="C7" i="8"/>
  <c r="B7" i="8"/>
  <c r="D75" i="6"/>
  <c r="D73" i="6"/>
  <c r="D69" i="6"/>
  <c r="D68" i="6"/>
  <c r="D67" i="6"/>
  <c r="D65" i="6"/>
  <c r="D64" i="6"/>
  <c r="D62" i="6"/>
  <c r="D58" i="6"/>
  <c r="D56" i="6"/>
  <c r="D54" i="6"/>
  <c r="D53" i="6"/>
  <c r="D51" i="6"/>
  <c r="D50" i="6"/>
  <c r="D49" i="6"/>
  <c r="D48" i="6"/>
  <c r="D47" i="6"/>
  <c r="D46" i="6"/>
  <c r="D44" i="6"/>
  <c r="D40" i="6"/>
  <c r="D39" i="6"/>
  <c r="D38" i="6"/>
  <c r="D33" i="6"/>
  <c r="D32" i="6"/>
  <c r="D31" i="6"/>
  <c r="D30" i="6"/>
  <c r="D29" i="6"/>
  <c r="D26" i="6"/>
  <c r="D25" i="6"/>
  <c r="D24" i="6"/>
  <c r="D23" i="6"/>
  <c r="D20" i="6"/>
  <c r="D9" i="6"/>
  <c r="D8" i="6"/>
  <c r="D48" i="1"/>
  <c r="D12" i="1"/>
  <c r="D19" i="1"/>
  <c r="D24" i="1"/>
  <c r="D50" i="1"/>
  <c r="E23" i="5"/>
  <c r="D16" i="8" l="1"/>
  <c r="D7" i="8"/>
  <c r="D12" i="8"/>
  <c r="D20" i="8"/>
  <c r="D15" i="8"/>
  <c r="C10" i="8"/>
  <c r="D9" i="8"/>
  <c r="D8" i="8"/>
  <c r="D11" i="8"/>
  <c r="B17" i="8"/>
  <c r="B21" i="8" s="1"/>
  <c r="C17" i="8"/>
  <c r="C21" i="8" s="1"/>
  <c r="B10" i="8"/>
  <c r="B16" i="3"/>
  <c r="D10" i="8" l="1"/>
  <c r="D21" i="8"/>
  <c r="D17" i="8"/>
  <c r="D23" i="1"/>
  <c r="C18" i="3"/>
  <c r="E18" i="5"/>
  <c r="B18" i="3" l="1"/>
  <c r="D18" i="3" s="1"/>
  <c r="D32" i="5"/>
  <c r="D22" i="5"/>
  <c r="C14" i="4"/>
  <c r="C13" i="4"/>
  <c r="C11" i="4"/>
  <c r="C10" i="4"/>
  <c r="C8" i="4"/>
  <c r="C21" i="3"/>
  <c r="C17" i="3"/>
  <c r="C16" i="3"/>
  <c r="B21" i="3"/>
  <c r="B17" i="3"/>
  <c r="C13" i="3"/>
  <c r="C12" i="3"/>
  <c r="C9" i="3"/>
  <c r="C8" i="3"/>
  <c r="C7" i="3"/>
  <c r="B13" i="3"/>
  <c r="B12" i="3"/>
  <c r="B9" i="3"/>
  <c r="B8" i="3"/>
  <c r="B7" i="3"/>
  <c r="E32" i="5"/>
  <c r="E11" i="5"/>
  <c r="D18" i="5"/>
  <c r="D9" i="2"/>
  <c r="D19" i="2"/>
  <c r="D23" i="2"/>
  <c r="D24" i="2"/>
  <c r="D25" i="2"/>
  <c r="D29" i="2"/>
  <c r="D30" i="2"/>
  <c r="D32" i="2"/>
  <c r="D39" i="2"/>
  <c r="D44" i="2"/>
  <c r="D51" i="2"/>
  <c r="D56" i="2"/>
  <c r="D59" i="2"/>
  <c r="D65" i="2"/>
  <c r="D67" i="2"/>
  <c r="D49" i="1"/>
  <c r="D21" i="1"/>
  <c r="D44" i="1"/>
  <c r="D42" i="1"/>
  <c r="D37" i="1"/>
  <c r="D36" i="1"/>
  <c r="D22" i="1"/>
  <c r="D20" i="1"/>
  <c r="D18" i="1"/>
  <c r="D17" i="1"/>
  <c r="D16" i="1"/>
  <c r="D15" i="1"/>
  <c r="D13" i="1"/>
  <c r="D11" i="1"/>
  <c r="D10" i="1"/>
  <c r="D9" i="1"/>
  <c r="D8" i="1"/>
  <c r="D49" i="2"/>
  <c r="D28" i="2"/>
  <c r="C9" i="4" l="1"/>
  <c r="D17" i="3"/>
  <c r="C10" i="3"/>
  <c r="C20" i="3"/>
  <c r="C22" i="3" s="1"/>
  <c r="B10" i="3"/>
  <c r="D10" i="3" s="1"/>
  <c r="C12" i="4"/>
  <c r="D7" i="3"/>
  <c r="D10" i="4"/>
  <c r="D21" i="5"/>
  <c r="D23" i="5" s="1"/>
  <c r="D8" i="3"/>
  <c r="D11" i="5"/>
  <c r="B20" i="3"/>
  <c r="B22" i="3" s="1"/>
  <c r="D16" i="3"/>
  <c r="D9" i="3"/>
  <c r="D52" i="1"/>
  <c r="D11" i="4"/>
  <c r="D21" i="3"/>
  <c r="D8" i="2"/>
  <c r="D61" i="2"/>
  <c r="D38" i="2"/>
  <c r="D31" i="2"/>
  <c r="D20" i="3" l="1"/>
  <c r="D22" i="3"/>
  <c r="D8" i="4"/>
  <c r="D7" i="4"/>
  <c r="D9" i="4"/>
  <c r="D12" i="3"/>
  <c r="D13" i="3"/>
  <c r="D22" i="2"/>
  <c r="D68" i="2"/>
  <c r="D52" i="2"/>
  <c r="D53" i="2" l="1"/>
  <c r="D71" i="2"/>
  <c r="D70" i="2"/>
  <c r="D13" i="4" l="1"/>
  <c r="D72" i="2"/>
  <c r="D14" i="4" l="1"/>
  <c r="D76" i="2"/>
  <c r="D78" i="2" l="1"/>
</calcChain>
</file>

<file path=xl/sharedStrings.xml><?xml version="1.0" encoding="utf-8"?>
<sst xmlns="http://schemas.openxmlformats.org/spreadsheetml/2006/main" count="283" uniqueCount="153">
  <si>
    <t>ACTIVE IMOBILIZATE - TOTAL</t>
  </si>
  <si>
    <t>ACTIVE CIRCULANTE - TOTAL</t>
  </si>
  <si>
    <t>C. CHELTUIELI ÎN AVANS</t>
  </si>
  <si>
    <t>I. 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</si>
  <si>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</si>
  <si>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</si>
  <si>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</si>
  <si>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</si>
  <si>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</si>
  <si>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</si>
  <si>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</si>
  <si>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</si>
  <si>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</si>
  <si>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</si>
  <si>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</si>
  <si>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</si>
  <si>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</si>
  <si>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</si>
  <si>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</si>
  <si>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</si>
  <si>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</si>
  <si>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D. DATORII: SUMELE CARE TREBUIE PLĂTITE ÎNTR-O PERIOADĂ DE PÂNĂ LA UN AN</t>
  </si>
  <si>
    <t>E. ACTIVE CIRCULANTE NETE/DATORII CURENTE NETE</t>
  </si>
  <si>
    <t>F. TOTAL ACTIVE MINUS DATORII CURENTE</t>
  </si>
  <si>
    <t>G. DATORII:SUMELE CARE TREBUIE PLATITE INTR-O PERIOADA MAI MARE DE UN AN</t>
  </si>
  <si>
    <t>H. PROVIZIOANE</t>
  </si>
  <si>
    <t>I. VENITURI IN AVANS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</si>
  <si>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</si>
  <si>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</si>
  <si>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</si>
  <si>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</si>
  <si>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</si>
  <si>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</si>
  <si>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</si>
  <si>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</si>
  <si>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</si>
  <si>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</si>
  <si>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</si>
  <si>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</si>
  <si>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</si>
  <si>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</si>
  <si>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</si>
  <si>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</si>
  <si>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</si>
  <si>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</si>
  <si>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</si>
  <si>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</si>
  <si>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</si>
  <si>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</si>
  <si>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</si>
  <si>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Venituri din dobânzi înregistrate de entităţile radiate din Registrul general si care mai au in derulare contracte de leasing</t>
  </si>
  <si>
    <t>Venituri din subvenţii de exploatare aferente cifrei de afaceri nete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</si>
  <si>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</si>
  <si>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</si>
  <si>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</si>
  <si>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</si>
  <si>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</si>
  <si>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</si>
  <si>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</si>
  <si>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</si>
  <si>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</si>
  <si>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</si>
  <si>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</si>
  <si>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</si>
  <si>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</si>
  <si>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</si>
  <si>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</si>
  <si>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</si>
  <si>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a.1) Cheltuieli</t>
  </si>
  <si>
    <t>a.2) Venituri</t>
  </si>
  <si>
    <t>b.1) Cheltuieli</t>
  </si>
  <si>
    <t>b.2) Venituri</t>
  </si>
  <si>
    <t>11.1. Cheltuieli privind prestaţiile externe</t>
  </si>
  <si>
    <t>11.2. Cheltuieli cu alte impozite, taxe şi vărsăminte asimilate; cheltuieli reprezentând transferuri şi contribuţii datorate în baza unor acte normative speciale</t>
  </si>
  <si>
    <t>11.3. Cheltuieli cu protecţia mediului înconjurător</t>
  </si>
  <si>
    <t>11.4 Cheltuieli din reevaluarea imobilizărilor corporale</t>
  </si>
  <si>
    <t>11.5. Cheltuieli privind calamităţile şi alte evenimente similare</t>
  </si>
  <si>
    <t>11.6. Alte cheltuieli</t>
  </si>
  <si>
    <t>Cheltuieli cu dobânzile de refinanţare înregistrate de entităţile radiate din Registrul general si care mai au in derulare contracte de leasing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</si>
  <si>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</si>
  <si>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</si>
  <si>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</si>
  <si>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</si>
  <si>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</si>
  <si>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</si>
  <si>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</si>
  <si>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</si>
  <si>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</si>
  <si>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</si>
  <si>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</si>
  <si>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</si>
  <si>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</si>
  <si>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</si>
  <si>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</si>
  <si>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</si>
  <si>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</si>
  <si>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</si>
  <si>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</si>
  <si>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</si>
  <si>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</si>
  <si>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</si>
  <si>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</si>
  <si>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</si>
  <si>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DN AGRAR GROUP SA</t>
  </si>
  <si>
    <t>BILANȚ INDIVIDUAL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</si>
  <si>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</si>
  <si>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∆%</t>
  </si>
  <si>
    <r>
      <t>(toate sumele sunt exprimate în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</si>
  <si>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CONTUL DE PROFIT și PIERDERE INDIVIDUAL</t>
  </si>
  <si>
    <t>TOTAL ACTIVE</t>
  </si>
  <si>
    <t>INDICATORI DE BILANȚ în LEI</t>
  </si>
  <si>
    <t>CHELTUIELI ÎN AVANS</t>
  </si>
  <si>
    <t>ACTIVE CIRCULANTE NETE/DATORII CURENTE NETE</t>
  </si>
  <si>
    <t>TOTAL ACTIVE MINUS DATORII CURENTE</t>
  </si>
  <si>
    <t xml:space="preserve"> DATORII: SUMELE CARE TREBUIE PLĂTITE ÎNTR-O PERIOADĂ DE PÂNĂ LA UN AN</t>
  </si>
  <si>
    <t xml:space="preserve"> DATORII:SUMELE CARE TREBUIE PLATITE INTR-O PERIOADA MAI MARE DE UN AN</t>
  </si>
  <si>
    <t>PROVIZIOANE</t>
  </si>
  <si>
    <t>DATORII - TOTAL</t>
  </si>
  <si>
    <t>VENITURI IN AVANS</t>
  </si>
  <si>
    <t>TOTAL CAPITALURI PROPRII și DATORII</t>
  </si>
  <si>
    <t>CONTUL DE PROFIT SI PIERDERE IN LEI</t>
  </si>
  <si>
    <t>PROFITUL SAU PIERDEREA NET(Ă) A EXERCIŢIULUI FINANCIAR</t>
  </si>
  <si>
    <t>PROFITUL SAU PIERDEREA BRUT(Ă)</t>
  </si>
  <si>
    <t>DN AGRAR GROUP SA-individual</t>
  </si>
  <si>
    <t>Indicatori financiari</t>
  </si>
  <si>
    <t>Indicatorul lichiditatii curente</t>
  </si>
  <si>
    <t>Active curente (A)</t>
  </si>
  <si>
    <t>Datorii curente (B)</t>
  </si>
  <si>
    <t>A/B</t>
  </si>
  <si>
    <t>Indicatorul gradului de indatorare</t>
  </si>
  <si>
    <t>Capital imprumutat (A)</t>
  </si>
  <si>
    <t>Capital propriu (B)</t>
  </si>
  <si>
    <t>Capital angajat (B)</t>
  </si>
  <si>
    <t>Capital imprumutat = Credite peste 1 an</t>
  </si>
  <si>
    <t>Capital angajat = Capital imprumutat + Capital propriu</t>
  </si>
  <si>
    <t>Viteza de rotatie a activelor imobilizate</t>
  </si>
  <si>
    <t>Cifra de afaceri (A)</t>
  </si>
  <si>
    <t>Active imobilizate (B)</t>
  </si>
  <si>
    <t xml:space="preserve">23.  PROFITUL SAU PIERDEREA NET(Ă) </t>
  </si>
  <si>
    <t>-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</si>
  <si>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</si>
  <si>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</si>
  <si>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</si>
  <si>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</si>
  <si>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taxe şi vărsăminte asimilate; cheltuieli reprezentând transferuri şi contribuţii datorate în baza unor acte normative speciale</t>
  </si>
  <si>
    <t>11.7. Cheltuieli cu protecţia mediului înconjurător</t>
  </si>
  <si>
    <t>11.8 Cheltuieli din reevaluarea imobilizărilor corporale</t>
  </si>
  <si>
    <t>11.9. Cheltuieli privind calamităţile şi alte evenimente similare</t>
  </si>
  <si>
    <t>11.10. Alte cheltuieli</t>
  </si>
  <si>
    <t>a.1) Cheltuieli de exploatare privind amortizarea imobilizărilor</t>
  </si>
  <si>
    <t xml:space="preserve">a.2) Alte cheltuieli </t>
  </si>
  <si>
    <t>a.3) Venituri</t>
  </si>
  <si>
    <t>încheiat la 31 Decembrie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</si>
</sst>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top" wrapText="1"/>
    </xf>
    <xf numFmtId="165" fontId="5" fillId="0" borderId="0" xfId="1" applyNumberFormat="1" applyFont="1" applyAlignment="1">
      <alignment horizontal="center" vertical="top" wrapText="1"/>
    </xf>
    <xf numFmtId="9" fontId="5" fillId="0" borderId="0" xfId="2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9" fontId="7" fillId="0" borderId="0" xfId="2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8" fillId="0" borderId="0" xfId="1" applyNumberFormat="1" applyFont="1" applyAlignment="1">
      <alignment horizontal="center"/>
    </xf>
    <xf numFmtId="9" fontId="8" fillId="0" borderId="0" xfId="2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/>
    <xf numFmtId="165" fontId="0" fillId="0" borderId="0" xfId="0" applyNumberFormat="1"/>
    <xf numFmtId="9" fontId="0" fillId="0" borderId="0" xfId="2" applyFont="1"/>
    <xf numFmtId="165" fontId="8" fillId="0" borderId="0" xfId="1" applyNumberFormat="1" applyFont="1" applyFill="1"/>
    <xf numFmtId="0" fontId="8" fillId="0" borderId="0" xfId="0" applyFont="1"/>
    <xf numFmtId="165" fontId="4" fillId="0" borderId="0" xfId="1" applyNumberFormat="1" applyFont="1" applyFill="1"/>
    <xf numFmtId="165" fontId="10" fillId="0" borderId="0" xfId="1" applyNumberFormat="1" applyFont="1"/>
    <xf numFmtId="14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right" wrapText="1"/>
    </xf>
    <xf numFmtId="0" fontId="0" fillId="2" borderId="0" xfId="0" applyFill="1" applyAlignment="1">
      <alignment wrapText="1"/>
    </xf>
    <xf numFmtId="165" fontId="8" fillId="2" borderId="0" xfId="1" applyNumberFormat="1" applyFont="1" applyFill="1"/>
    <xf numFmtId="0" fontId="8" fillId="2" borderId="0" xfId="0" applyFont="1" applyFill="1" applyAlignment="1">
      <alignment wrapText="1"/>
    </xf>
    <xf numFmtId="10" fontId="5" fillId="0" borderId="0" xfId="0" applyNumberFormat="1" applyFont="1" applyAlignment="1">
      <alignment horizontal="center" vertical="top" wrapText="1"/>
    </xf>
    <xf numFmtId="10" fontId="8" fillId="0" borderId="0" xfId="0" applyNumberFormat="1" applyFont="1" applyAlignment="1">
      <alignment horizontal="center"/>
    </xf>
    <xf numFmtId="10" fontId="8" fillId="0" borderId="0" xfId="0" applyNumberFormat="1" applyFont="1"/>
    <xf numFmtId="165" fontId="8" fillId="0" borderId="0" xfId="1" applyNumberFormat="1" applyFont="1"/>
    <xf numFmtId="10" fontId="8" fillId="2" borderId="0" xfId="0" applyNumberFormat="1" applyFont="1" applyFill="1"/>
    <xf numFmtId="10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10" fillId="0" borderId="0" xfId="0" applyFont="1" applyAlignment="1">
      <alignment horizontal="right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165" fontId="11" fillId="2" borderId="0" xfId="1" applyNumberFormat="1" applyFont="1" applyFill="1"/>
    <xf numFmtId="10" fontId="11" fillId="2" borderId="0" xfId="0" applyNumberFormat="1" applyFont="1" applyFill="1"/>
    <xf numFmtId="165" fontId="11" fillId="0" borderId="0" xfId="1" applyNumberFormat="1" applyFont="1" applyFill="1"/>
    <xf numFmtId="10" fontId="11" fillId="0" borderId="0" xfId="0" applyNumberFormat="1" applyFont="1"/>
    <xf numFmtId="0" fontId="3" fillId="0" borderId="0" xfId="0" applyFont="1" applyAlignment="1">
      <alignment wrapText="1"/>
    </xf>
    <xf numFmtId="165" fontId="3" fillId="0" borderId="0" xfId="1" applyNumberFormat="1" applyFont="1" applyFill="1"/>
    <xf numFmtId="9" fontId="0" fillId="0" borderId="0" xfId="2" applyFont="1" applyFill="1"/>
    <xf numFmtId="165" fontId="3" fillId="0" borderId="0" xfId="1" applyNumberFormat="1" applyFont="1"/>
    <xf numFmtId="0" fontId="3" fillId="0" borderId="0" xfId="0" applyFont="1"/>
    <xf numFmtId="10" fontId="11" fillId="2" borderId="0" xfId="0" applyNumberFormat="1" applyFont="1" applyFill="1" applyAlignment="1">
      <alignment horizontal="right" vertical="center"/>
    </xf>
    <xf numFmtId="165" fontId="3" fillId="0" borderId="0" xfId="1" applyNumberFormat="1" applyFont="1" applyFill="1" applyAlignment="1">
      <alignment vertical="center"/>
    </xf>
    <xf numFmtId="10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4" fontId="13" fillId="2" borderId="0" xfId="1" applyNumberFormat="1" applyFont="1" applyFill="1" applyAlignment="1">
      <alignment horizontal="center" vertical="center" wrapText="1"/>
    </xf>
    <xf numFmtId="0" fontId="11" fillId="0" borderId="0" xfId="3" applyFont="1" applyAlignment="1">
      <alignment horizontal="left" vertical="center"/>
    </xf>
    <xf numFmtId="0" fontId="2" fillId="0" borderId="0" xfId="3"/>
    <xf numFmtId="0" fontId="11" fillId="0" borderId="0" xfId="3" applyFont="1"/>
    <xf numFmtId="15" fontId="11" fillId="0" borderId="0" xfId="3" applyNumberFormat="1" applyFont="1" applyAlignment="1">
      <alignment horizontal="right" vertical="center" wrapText="1"/>
    </xf>
    <xf numFmtId="165" fontId="0" fillId="0" borderId="0" xfId="4" applyNumberFormat="1" applyFont="1" applyFill="1" applyBorder="1" applyAlignment="1">
      <alignment horizontal="center"/>
    </xf>
    <xf numFmtId="0" fontId="11" fillId="2" borderId="1" xfId="3" applyFont="1" applyFill="1" applyBorder="1"/>
    <xf numFmtId="15" fontId="11" fillId="2" borderId="2" xfId="3" applyNumberFormat="1" applyFont="1" applyFill="1" applyBorder="1" applyAlignment="1">
      <alignment horizontal="right" vertical="center" wrapText="1"/>
    </xf>
    <xf numFmtId="0" fontId="2" fillId="0" borderId="3" xfId="3" applyBorder="1"/>
    <xf numFmtId="165" fontId="0" fillId="0" borderId="4" xfId="4" applyNumberFormat="1" applyFont="1" applyFill="1" applyBorder="1"/>
    <xf numFmtId="0" fontId="2" fillId="2" borderId="5" xfId="3" applyFill="1" applyBorder="1"/>
    <xf numFmtId="43" fontId="11" fillId="2" borderId="6" xfId="4" applyFont="1" applyFill="1" applyBorder="1"/>
    <xf numFmtId="43" fontId="11" fillId="0" borderId="0" xfId="4" applyFont="1" applyFill="1" applyBorder="1"/>
    <xf numFmtId="165" fontId="11" fillId="0" borderId="0" xfId="4" applyNumberFormat="1" applyFont="1" applyFill="1" applyBorder="1"/>
    <xf numFmtId="9" fontId="11" fillId="2" borderId="6" xfId="5" applyFont="1" applyFill="1" applyBorder="1"/>
    <xf numFmtId="9" fontId="11" fillId="0" borderId="0" xfId="5" applyFont="1" applyFill="1" applyBorder="1"/>
    <xf numFmtId="0" fontId="2" fillId="2" borderId="3" xfId="3" applyFill="1" applyBorder="1"/>
    <xf numFmtId="9" fontId="11" fillId="2" borderId="4" xfId="5" applyFont="1" applyFill="1" applyBorder="1"/>
    <xf numFmtId="0" fontId="11" fillId="0" borderId="3" xfId="3" applyFont="1" applyBorder="1"/>
    <xf numFmtId="165" fontId="11" fillId="0" borderId="4" xfId="4" applyNumberFormat="1" applyFont="1" applyFill="1" applyBorder="1"/>
    <xf numFmtId="0" fontId="16" fillId="0" borderId="3" xfId="3" applyFont="1" applyBorder="1"/>
    <xf numFmtId="0" fontId="16" fillId="0" borderId="5" xfId="3" applyFont="1" applyBorder="1"/>
    <xf numFmtId="165" fontId="0" fillId="0" borderId="6" xfId="4" applyNumberFormat="1" applyFont="1" applyFill="1" applyBorder="1"/>
    <xf numFmtId="39" fontId="11" fillId="2" borderId="6" xfId="5" applyNumberFormat="1" applyFont="1" applyFill="1" applyBorder="1"/>
    <xf numFmtId="165" fontId="8" fillId="2" borderId="0" xfId="1" applyNumberFormat="1" applyFont="1" applyFill="1" applyAlignment="1">
      <alignment vertical="center"/>
    </xf>
    <xf numFmtId="0" fontId="0" fillId="2" borderId="0" xfId="0" applyFill="1" applyAlignment="1">
      <alignment vertical="center" wrapText="1"/>
    </xf>
    <xf numFmtId="10" fontId="8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6" fillId="0" borderId="0" xfId="0" applyFont="1" applyAlignment="1">
      <alignment horizontal="right" vertical="top" wrapText="1"/>
    </xf>
    <xf numFmtId="10" fontId="14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top" wrapText="1"/>
    </xf>
    <xf numFmtId="9" fontId="7" fillId="0" borderId="0" xfId="2" applyFont="1" applyAlignment="1">
      <alignment horizontal="right" vertical="top" wrapText="1"/>
    </xf>
    <xf numFmtId="165" fontId="4" fillId="0" borderId="0" xfId="7" applyNumberFormat="1" applyFont="1" applyAlignment="1">
      <alignment vertical="center"/>
    </xf>
    <xf numFmtId="165" fontId="4" fillId="2" borderId="0" xfId="7" applyNumberFormat="1" applyFont="1" applyFill="1" applyAlignment="1">
      <alignment vertical="center"/>
    </xf>
    <xf numFmtId="165" fontId="8" fillId="0" borderId="0" xfId="1" applyNumberFormat="1" applyFont="1" applyAlignment="1">
      <alignment vertical="center"/>
    </xf>
    <xf numFmtId="165" fontId="4" fillId="0" borderId="0" xfId="7" applyNumberFormat="1" applyFont="1" applyFill="1" applyAlignment="1">
      <alignment vertical="center"/>
    </xf>
    <xf numFmtId="10" fontId="8" fillId="0" borderId="0" xfId="0" applyNumberFormat="1" applyFont="1" applyAlignment="1">
      <alignment horizontal="center" vertical="center"/>
    </xf>
    <xf numFmtId="165" fontId="8" fillId="2" borderId="0" xfId="7" applyNumberFormat="1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5" fontId="0" fillId="2" borderId="0" xfId="1" applyNumberFormat="1" applyFont="1" applyFill="1" applyAlignment="1">
      <alignment vertical="center"/>
    </xf>
    <xf numFmtId="0" fontId="4" fillId="0" borderId="0" xfId="3" applyFont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1" fillId="2" borderId="0" xfId="1" applyNumberFormat="1" applyFont="1" applyFill="1" applyAlignment="1">
      <alignment vertical="center"/>
    </xf>
    <xf numFmtId="10" fontId="11" fillId="2" borderId="0" xfId="0" applyNumberFormat="1" applyFont="1" applyFill="1" applyAlignment="1">
      <alignment vertical="center"/>
    </xf>
    <xf numFmtId="14" fontId="15" fillId="2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65" fontId="8" fillId="0" borderId="0" xfId="1" applyNumberFormat="1" applyFont="1" applyFill="1" applyAlignment="1">
      <alignment vertical="center"/>
    </xf>
    <xf numFmtId="165" fontId="3" fillId="0" borderId="0" xfId="1" applyNumberFormat="1" applyFont="1" applyAlignment="1">
      <alignment vertical="center"/>
    </xf>
    <xf numFmtId="165" fontId="11" fillId="0" borderId="0" xfId="1" applyNumberFormat="1" applyFont="1" applyFill="1" applyAlignment="1">
      <alignment vertical="center"/>
    </xf>
    <xf numFmtId="165" fontId="5" fillId="0" borderId="0" xfId="1" applyNumberFormat="1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/>
    </xf>
    <xf numFmtId="165" fontId="4" fillId="0" borderId="0" xfId="8" applyNumberFormat="1" applyFont="1" applyAlignment="1">
      <alignment vertical="center"/>
    </xf>
    <xf numFmtId="165" fontId="4" fillId="2" borderId="0" xfId="8" applyNumberFormat="1" applyFont="1" applyFill="1" applyAlignment="1">
      <alignment vertical="center"/>
    </xf>
    <xf numFmtId="165" fontId="4" fillId="0" borderId="0" xfId="8" applyNumberFormat="1" applyFont="1" applyFill="1" applyAlignment="1">
      <alignment vertical="center"/>
    </xf>
    <xf numFmtId="165" fontId="8" fillId="2" borderId="0" xfId="8" applyNumberFormat="1" applyFont="1" applyFill="1" applyAlignment="1">
      <alignment vertical="center"/>
    </xf>
    <xf numFmtId="165" fontId="0" fillId="0" borderId="0" xfId="4" applyNumberFormat="1" applyFont="1" applyFill="1" applyAlignment="1">
      <alignment vertical="center"/>
    </xf>
    <xf numFmtId="165" fontId="8" fillId="0" borderId="0" xfId="4" applyNumberFormat="1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15" fontId="11" fillId="2" borderId="7" xfId="3" applyNumberFormat="1" applyFont="1" applyFill="1" applyBorder="1" applyAlignment="1">
      <alignment horizontal="right" vertical="center" wrapText="1"/>
    </xf>
    <xf numFmtId="0" fontId="16" fillId="0" borderId="0" xfId="3" applyFont="1"/>
    <xf numFmtId="0" fontId="16" fillId="0" borderId="8" xfId="3" applyFont="1" applyBorder="1"/>
    <xf numFmtId="165" fontId="0" fillId="0" borderId="0" xfId="9" applyNumberFormat="1" applyFont="1"/>
    <xf numFmtId="165" fontId="4" fillId="0" borderId="0" xfId="14" applyNumberFormat="1" applyFont="1" applyAlignment="1">
      <alignment vertical="center"/>
    </xf>
    <xf numFmtId="165" fontId="4" fillId="2" borderId="0" xfId="14" applyNumberFormat="1" applyFont="1" applyFill="1" applyAlignment="1">
      <alignment vertical="center"/>
    </xf>
    <xf numFmtId="165" fontId="4" fillId="0" borderId="0" xfId="14" applyNumberFormat="1" applyFont="1" applyFill="1" applyAlignment="1">
      <alignment vertical="center"/>
    </xf>
    <xf numFmtId="165" fontId="8" fillId="2" borderId="0" xfId="14" applyNumberFormat="1" applyFont="1" applyFill="1" applyAlignment="1">
      <alignment vertical="center"/>
    </xf>
    <xf numFmtId="0" fontId="4" fillId="0" borderId="0" xfId="10" applyFont="1" applyAlignment="1">
      <alignment vertical="center"/>
    </xf>
    <xf numFmtId="43" fontId="11" fillId="2" borderId="8" xfId="4" applyFont="1" applyFill="1" applyBorder="1"/>
    <xf numFmtId="3" fontId="2" fillId="0" borderId="0" xfId="3" applyNumberFormat="1"/>
    <xf numFmtId="2" fontId="11" fillId="2" borderId="8" xfId="3" applyNumberFormat="1" applyFont="1" applyFill="1" applyBorder="1"/>
    <xf numFmtId="9" fontId="11" fillId="2" borderId="0" xfId="5" applyFont="1" applyFill="1" applyBorder="1"/>
    <xf numFmtId="165" fontId="0" fillId="0" borderId="0" xfId="1" applyNumberFormat="1" applyFont="1" applyFill="1" applyBorder="1"/>
    <xf numFmtId="9" fontId="11" fillId="2" borderId="8" xfId="3" applyNumberFormat="1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5">
    <cellStyle name="Comma" xfId="1" builtinId="3"/>
    <cellStyle name="Comma 2" xfId="4" xr:uid="{66D81E4F-C9C6-4B2F-9E55-B6AC7165E8F4}"/>
    <cellStyle name="Comma 2 2" xfId="11" xr:uid="{913532BE-FA82-409D-ABB2-678705B2A223}"/>
    <cellStyle name="Comma 3" xfId="6" xr:uid="{2287C79F-E7B2-4EB2-9F30-683332E32C86}"/>
    <cellStyle name="Comma 3 2" xfId="13" xr:uid="{40C2562A-ABB7-4CDB-9124-D670F4E3EAF5}"/>
    <cellStyle name="Comma 4" xfId="7" xr:uid="{A9F033AC-BA36-4263-93D0-45D1A6D889D9}"/>
    <cellStyle name="Comma 4 2" xfId="14" xr:uid="{C028D6BA-5168-4994-9B37-15634ECA6869}"/>
    <cellStyle name="Comma 5" xfId="8" xr:uid="{BCBDDFE2-6E74-43D1-9EE7-194404B7DC52}"/>
    <cellStyle name="Comma 6" xfId="9" xr:uid="{3BCB6F5D-A9EE-4909-AAF7-9F5F19F359F8}"/>
    <cellStyle name="Normal" xfId="0" builtinId="0"/>
    <cellStyle name="Normal 2" xfId="3" xr:uid="{FCD100BA-55B5-4242-87A8-9A3EF074AE80}"/>
    <cellStyle name="Normal 2 2" xfId="10" xr:uid="{EE595C48-C501-41D6-BF3F-51DCAF84FCF4}"/>
    <cellStyle name="Percent" xfId="2" builtinId="5"/>
    <cellStyle name="Percent 2" xfId="5" xr:uid="{2889024D-241D-4BC3-A652-2C4DB95C7E1A}"/>
    <cellStyle name="Percent 2 2" xfId="12" xr:uid="{C6C44C6C-600B-4E0E-92F8-302BF178B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opbox\DN%20Agrar%20Romania\BRK\Notificari%20BVB\Raport%2031.12.2024\Individual\DN%20Agrar%20Group%20-%20individual%20-31.12.2024_20.02.25.xlsx" TargetMode="External"/><Relationship Id="rId1" Type="http://schemas.openxmlformats.org/officeDocument/2006/relationships/externalLinkPath" Target="file:///D:\Dropbox\DN%20Agrar%20Romania\BRK\Notificari%20BVB\Raport%2031.12.2024\Individual\DN%20Agrar%20Group%20-%20individual%20-31.12.2024_20.0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  <sheetName val="pl"/>
      <sheetName val="Indicatori"/>
      <sheetName val="Datorii"/>
    </sheetNames>
    <sheetDataSet>
      <sheetData sheetId="0">
        <row r="12">
          <cell r="D12">
            <v>15712502</v>
          </cell>
        </row>
        <row r="16">
          <cell r="D16">
            <v>3017576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F76"/>
  <sheetViews>
    <sheetView showGridLines="0" tabSelected="1" zoomScale="110" zoomScaleNormal="110" workbookViewId="0">
      <selection activeCell="A11" sqref="A11"/>
    </sheetView>
  </sheetViews>
  <sheetFormatPr defaultColWidth="9.33203125" defaultRowHeight="11.25" outlineLevelCol="1" x14ac:dyDescent="0.2"/>
  <cols>
    <col min="1" max="1" width="51" style="18" customWidth="1"/>
    <col min="2" max="2" width="16.6640625" style="94" customWidth="1" outlineLevel="1"/>
    <col min="3" max="3" width="14.33203125" customWidth="1"/>
    <col min="4" max="4" width="12.1640625" style="28" customWidth="1"/>
    <col min="5" max="5" width="13.1640625" customWidth="1"/>
    <col min="6" max="6" width="11.33203125" style="12" customWidth="1"/>
  </cols>
  <sheetData>
    <row r="1" spans="1:6" ht="15" x14ac:dyDescent="0.2">
      <c r="A1" s="132" t="s">
        <v>103</v>
      </c>
      <c r="B1" s="132"/>
      <c r="C1" s="132"/>
      <c r="D1" s="132"/>
      <c r="E1" s="52"/>
    </row>
    <row r="2" spans="1:6" ht="15" x14ac:dyDescent="0.2">
      <c r="A2" s="132" t="s">
        <v>104</v>
      </c>
      <c r="B2" s="132"/>
      <c r="C2" s="132"/>
      <c r="D2" s="132"/>
      <c r="E2" s="52"/>
    </row>
    <row r="3" spans="1:6" ht="15" x14ac:dyDescent="0.2">
      <c r="A3" s="132" t="s">
        <v>152</v>
      </c>
      <c r="B3" s="132"/>
      <c r="C3" s="132"/>
      <c r="D3" s="132"/>
      <c r="E3" s="52"/>
    </row>
    <row r="4" spans="1:6" ht="15" x14ac:dyDescent="0.2">
      <c r="A4" s="132" t="s">
        <v>107</v>
      </c>
      <c r="B4" s="132"/>
      <c r="C4" s="132"/>
      <c r="D4" s="132"/>
      <c r="E4" s="52"/>
    </row>
    <row r="5" spans="1:6" s="1" customFormat="1" ht="26.25" customHeight="1" x14ac:dyDescent="0.2">
      <c r="B5" s="108"/>
      <c r="C5" s="2"/>
      <c r="D5" s="26"/>
      <c r="F5" s="3"/>
    </row>
    <row r="6" spans="1:6" s="86" customFormat="1" ht="16.5" customHeight="1" x14ac:dyDescent="0.2">
      <c r="A6" s="84"/>
      <c r="B6" s="53">
        <v>45657</v>
      </c>
      <c r="C6" s="53">
        <v>45291</v>
      </c>
      <c r="D6" s="85" t="s">
        <v>106</v>
      </c>
      <c r="F6" s="87"/>
    </row>
    <row r="7" spans="1:6" s="6" customFormat="1" x14ac:dyDescent="0.2">
      <c r="A7" s="18"/>
      <c r="B7" s="109"/>
      <c r="C7" s="7"/>
      <c r="D7" s="27"/>
      <c r="F7" s="8"/>
    </row>
    <row r="8" spans="1:6" x14ac:dyDescent="0.2">
      <c r="A8" s="18" t="s">
        <v>12</v>
      </c>
      <c r="B8" s="110">
        <v>2157093</v>
      </c>
      <c r="C8" s="110">
        <v>3073916</v>
      </c>
      <c r="D8" s="31">
        <f>(B8-C8)/C8</f>
        <v>-0.29825896348501391</v>
      </c>
      <c r="E8" s="11"/>
    </row>
    <row r="9" spans="1:6" x14ac:dyDescent="0.2">
      <c r="A9" s="18" t="s">
        <v>13</v>
      </c>
      <c r="B9" s="110">
        <v>217898</v>
      </c>
      <c r="C9" s="110">
        <v>284648</v>
      </c>
      <c r="D9" s="31">
        <f t="shared" ref="D9:D52" si="0">(B9-C9)/C9</f>
        <v>-0.23450015457688092</v>
      </c>
      <c r="E9" s="11"/>
    </row>
    <row r="10" spans="1:6" x14ac:dyDescent="0.2">
      <c r="A10" s="18" t="s">
        <v>14</v>
      </c>
      <c r="B10" s="110">
        <v>59840677</v>
      </c>
      <c r="C10" s="110">
        <v>58974842</v>
      </c>
      <c r="D10" s="31">
        <f t="shared" si="0"/>
        <v>1.4681429752707096E-2</v>
      </c>
      <c r="E10" s="11"/>
    </row>
    <row r="11" spans="1:6" x14ac:dyDescent="0.2">
      <c r="A11" s="25" t="s">
        <v>0</v>
      </c>
      <c r="B11" s="111">
        <v>62215668</v>
      </c>
      <c r="C11" s="111">
        <v>62333406</v>
      </c>
      <c r="D11" s="79">
        <f t="shared" si="0"/>
        <v>-1.8888427178197194E-3</v>
      </c>
      <c r="E11" s="11"/>
    </row>
    <row r="12" spans="1:6" x14ac:dyDescent="0.2">
      <c r="A12" s="18" t="s">
        <v>15</v>
      </c>
      <c r="B12" s="110">
        <v>68</v>
      </c>
      <c r="C12" s="110">
        <v>10862</v>
      </c>
      <c r="D12" s="31">
        <f t="shared" si="0"/>
        <v>-0.99373964279138283</v>
      </c>
      <c r="E12" s="11"/>
    </row>
    <row r="13" spans="1:6" x14ac:dyDescent="0.2">
      <c r="A13" s="18" t="s">
        <v>16</v>
      </c>
      <c r="B13" s="112">
        <v>15673021</v>
      </c>
      <c r="C13" s="112">
        <v>12708291</v>
      </c>
      <c r="D13" s="31">
        <f t="shared" si="0"/>
        <v>0.2332910066349598</v>
      </c>
      <c r="E13" s="11"/>
    </row>
    <row r="14" spans="1:6" x14ac:dyDescent="0.2">
      <c r="A14" s="18" t="s">
        <v>17</v>
      </c>
      <c r="B14" s="110">
        <v>0</v>
      </c>
      <c r="C14" s="110">
        <v>0</v>
      </c>
      <c r="D14" s="90">
        <v>0</v>
      </c>
      <c r="E14" s="11"/>
    </row>
    <row r="15" spans="1:6" x14ac:dyDescent="0.2">
      <c r="A15" s="18" t="s">
        <v>18</v>
      </c>
      <c r="B15" s="110">
        <v>39413</v>
      </c>
      <c r="C15" s="110">
        <v>118560</v>
      </c>
      <c r="D15" s="31">
        <f t="shared" si="0"/>
        <v>-0.66756916329284754</v>
      </c>
      <c r="E15" s="11"/>
    </row>
    <row r="16" spans="1:6" x14ac:dyDescent="0.2">
      <c r="A16" s="25" t="s">
        <v>1</v>
      </c>
      <c r="B16" s="111">
        <v>15712502</v>
      </c>
      <c r="C16" s="111">
        <v>12837713</v>
      </c>
      <c r="D16" s="79">
        <f t="shared" si="0"/>
        <v>0.22393311020428638</v>
      </c>
      <c r="E16" s="11"/>
    </row>
    <row r="17" spans="1:5" x14ac:dyDescent="0.2">
      <c r="A17" s="25" t="s">
        <v>2</v>
      </c>
      <c r="B17" s="111">
        <v>134712</v>
      </c>
      <c r="C17" s="111">
        <v>109897</v>
      </c>
      <c r="D17" s="79">
        <f t="shared" si="0"/>
        <v>0.22580234219314449</v>
      </c>
      <c r="E17" s="11"/>
    </row>
    <row r="18" spans="1:5" x14ac:dyDescent="0.2">
      <c r="A18" s="19" t="s">
        <v>19</v>
      </c>
      <c r="B18" s="112">
        <v>110393</v>
      </c>
      <c r="C18" s="112">
        <v>51338</v>
      </c>
      <c r="D18" s="31">
        <f t="shared" si="0"/>
        <v>1.1503175036035684</v>
      </c>
      <c r="E18" s="11"/>
    </row>
    <row r="19" spans="1:5" x14ac:dyDescent="0.2">
      <c r="A19" s="19" t="s">
        <v>20</v>
      </c>
      <c r="B19" s="112">
        <v>24319</v>
      </c>
      <c r="C19" s="112">
        <v>58559</v>
      </c>
      <c r="D19" s="31">
        <f t="shared" si="0"/>
        <v>-0.58470943834423406</v>
      </c>
      <c r="E19" s="11"/>
    </row>
    <row r="20" spans="1:5" ht="22.5" x14ac:dyDescent="0.2">
      <c r="A20" s="18" t="s">
        <v>21</v>
      </c>
      <c r="B20" s="112">
        <v>3017576</v>
      </c>
      <c r="C20" s="112">
        <v>3354753</v>
      </c>
      <c r="D20" s="31">
        <f t="shared" si="0"/>
        <v>-0.10050725045927375</v>
      </c>
      <c r="E20" s="11"/>
    </row>
    <row r="21" spans="1:5" x14ac:dyDescent="0.2">
      <c r="A21" s="25" t="s">
        <v>22</v>
      </c>
      <c r="B21" s="111">
        <v>12805319</v>
      </c>
      <c r="C21" s="111">
        <v>9534298</v>
      </c>
      <c r="D21" s="79">
        <f t="shared" si="0"/>
        <v>0.3430793751149796</v>
      </c>
      <c r="E21" s="11"/>
    </row>
    <row r="22" spans="1:5" x14ac:dyDescent="0.2">
      <c r="A22" s="25" t="s">
        <v>23</v>
      </c>
      <c r="B22" s="111">
        <v>75045306</v>
      </c>
      <c r="C22" s="111">
        <v>71926263</v>
      </c>
      <c r="D22" s="79">
        <f t="shared" si="0"/>
        <v>4.3364452286364437E-2</v>
      </c>
      <c r="E22" s="11"/>
    </row>
    <row r="23" spans="1:5" ht="22.5" x14ac:dyDescent="0.2">
      <c r="A23" s="18" t="s">
        <v>24</v>
      </c>
      <c r="B23" s="112">
        <v>29127411</v>
      </c>
      <c r="C23" s="112">
        <v>31300659</v>
      </c>
      <c r="D23" s="31">
        <f t="shared" si="0"/>
        <v>-6.9431381620431692E-2</v>
      </c>
      <c r="E23" s="11"/>
    </row>
    <row r="24" spans="1:5" x14ac:dyDescent="0.2">
      <c r="A24" s="18" t="s">
        <v>25</v>
      </c>
      <c r="B24" s="110">
        <v>34636</v>
      </c>
      <c r="C24" s="110">
        <v>81611</v>
      </c>
      <c r="D24" s="31">
        <f t="shared" si="0"/>
        <v>-0.57559642695224911</v>
      </c>
      <c r="E24" s="11"/>
    </row>
    <row r="25" spans="1:5" x14ac:dyDescent="0.2">
      <c r="A25" s="25" t="s">
        <v>26</v>
      </c>
      <c r="B25" s="113">
        <v>0</v>
      </c>
      <c r="C25" s="113">
        <v>0</v>
      </c>
      <c r="D25" s="77">
        <v>0</v>
      </c>
      <c r="E25" s="11"/>
    </row>
    <row r="26" spans="1:5" x14ac:dyDescent="0.2">
      <c r="A26" s="25" t="s">
        <v>27</v>
      </c>
      <c r="B26" s="113">
        <v>0</v>
      </c>
      <c r="C26" s="113">
        <v>0</v>
      </c>
      <c r="D26" s="77">
        <v>0</v>
      </c>
      <c r="E26" s="11"/>
    </row>
    <row r="27" spans="1:5" x14ac:dyDescent="0.2">
      <c r="A27" s="19" t="s">
        <v>19</v>
      </c>
      <c r="B27" s="110">
        <v>0</v>
      </c>
      <c r="C27" s="110">
        <v>0</v>
      </c>
      <c r="D27" s="90">
        <v>0</v>
      </c>
      <c r="E27" s="11"/>
    </row>
    <row r="28" spans="1:5" x14ac:dyDescent="0.2">
      <c r="A28" s="19" t="s">
        <v>20</v>
      </c>
      <c r="B28" s="110">
        <v>0</v>
      </c>
      <c r="C28" s="110">
        <v>0</v>
      </c>
      <c r="D28" s="90">
        <v>0</v>
      </c>
      <c r="E28" s="11"/>
    </row>
    <row r="29" spans="1:5" x14ac:dyDescent="0.2">
      <c r="A29" s="25" t="s">
        <v>28</v>
      </c>
      <c r="B29" s="111">
        <v>0</v>
      </c>
      <c r="C29" s="111">
        <v>0</v>
      </c>
      <c r="D29" s="77">
        <v>0</v>
      </c>
      <c r="E29" s="11"/>
    </row>
    <row r="30" spans="1:5" x14ac:dyDescent="0.2">
      <c r="A30" s="19" t="s">
        <v>19</v>
      </c>
      <c r="B30" s="110">
        <v>0</v>
      </c>
      <c r="C30" s="110">
        <v>0</v>
      </c>
      <c r="D30" s="90">
        <v>0</v>
      </c>
      <c r="E30" s="11"/>
    </row>
    <row r="31" spans="1:5" x14ac:dyDescent="0.2">
      <c r="A31" s="19" t="s">
        <v>20</v>
      </c>
      <c r="B31" s="110">
        <v>0</v>
      </c>
      <c r="C31" s="110">
        <v>0</v>
      </c>
      <c r="D31" s="90">
        <v>0</v>
      </c>
      <c r="E31" s="11"/>
    </row>
    <row r="32" spans="1:5" ht="22.5" x14ac:dyDescent="0.2">
      <c r="A32" s="25" t="s">
        <v>29</v>
      </c>
      <c r="B32" s="111">
        <v>0</v>
      </c>
      <c r="C32" s="111">
        <v>0</v>
      </c>
      <c r="D32" s="77">
        <v>0</v>
      </c>
      <c r="E32" s="11"/>
    </row>
    <row r="33" spans="1:5" x14ac:dyDescent="0.2">
      <c r="A33" s="19" t="s">
        <v>19</v>
      </c>
      <c r="B33" s="110">
        <v>0</v>
      </c>
      <c r="C33" s="110">
        <v>0</v>
      </c>
      <c r="D33" s="90">
        <v>0</v>
      </c>
      <c r="E33" s="11"/>
    </row>
    <row r="34" spans="1:5" x14ac:dyDescent="0.2">
      <c r="A34" s="19" t="s">
        <v>20</v>
      </c>
      <c r="B34" s="110">
        <v>0</v>
      </c>
      <c r="C34" s="110">
        <v>0</v>
      </c>
      <c r="D34" s="90">
        <v>0</v>
      </c>
      <c r="E34" s="11"/>
    </row>
    <row r="35" spans="1:5" x14ac:dyDescent="0.2">
      <c r="A35" s="18" t="s">
        <v>30</v>
      </c>
      <c r="B35" s="110">
        <v>0</v>
      </c>
      <c r="C35" s="110">
        <v>0</v>
      </c>
      <c r="D35" s="90">
        <v>0</v>
      </c>
      <c r="E35" s="11"/>
    </row>
    <row r="36" spans="1:5" x14ac:dyDescent="0.2">
      <c r="A36" s="25" t="s">
        <v>3</v>
      </c>
      <c r="B36" s="111">
        <v>32018846</v>
      </c>
      <c r="C36" s="111">
        <v>31985512</v>
      </c>
      <c r="D36" s="79">
        <f t="shared" si="0"/>
        <v>1.0421593376401166E-3</v>
      </c>
      <c r="E36" s="11"/>
    </row>
    <row r="37" spans="1:5" x14ac:dyDescent="0.2">
      <c r="A37" s="18" t="s">
        <v>31</v>
      </c>
      <c r="B37" s="110">
        <v>31818845</v>
      </c>
      <c r="C37" s="110">
        <v>31818845</v>
      </c>
      <c r="D37" s="31">
        <f t="shared" si="0"/>
        <v>0</v>
      </c>
      <c r="E37" s="11"/>
    </row>
    <row r="38" spans="1:5" x14ac:dyDescent="0.2">
      <c r="A38" s="18" t="s">
        <v>32</v>
      </c>
      <c r="B38" s="110">
        <v>0</v>
      </c>
      <c r="C38" s="110">
        <v>0</v>
      </c>
      <c r="D38" s="90">
        <v>0</v>
      </c>
      <c r="E38" s="11"/>
    </row>
    <row r="39" spans="1:5" x14ac:dyDescent="0.2">
      <c r="A39" s="18" t="s">
        <v>33</v>
      </c>
      <c r="B39" s="110">
        <v>0</v>
      </c>
      <c r="C39" s="110">
        <v>0</v>
      </c>
      <c r="D39" s="90">
        <v>0</v>
      </c>
      <c r="E39" s="11"/>
    </row>
    <row r="40" spans="1:5" x14ac:dyDescent="0.2">
      <c r="A40" s="18" t="s">
        <v>34</v>
      </c>
      <c r="B40" s="110">
        <v>0</v>
      </c>
      <c r="C40" s="110">
        <v>0</v>
      </c>
      <c r="D40" s="90">
        <v>0</v>
      </c>
      <c r="E40" s="11"/>
    </row>
    <row r="41" spans="1:5" x14ac:dyDescent="0.2">
      <c r="A41" s="18" t="s">
        <v>35</v>
      </c>
      <c r="B41" s="110">
        <v>200001</v>
      </c>
      <c r="C41" s="110">
        <v>166667</v>
      </c>
      <c r="D41" s="31">
        <f t="shared" si="0"/>
        <v>0.20000359999280001</v>
      </c>
      <c r="E41" s="11"/>
    </row>
    <row r="42" spans="1:5" x14ac:dyDescent="0.2">
      <c r="A42" s="18" t="s">
        <v>36</v>
      </c>
      <c r="B42" s="110">
        <v>734004</v>
      </c>
      <c r="C42" s="110">
        <v>734004</v>
      </c>
      <c r="D42" s="31">
        <f t="shared" si="0"/>
        <v>0</v>
      </c>
      <c r="E42" s="11"/>
    </row>
    <row r="43" spans="1:5" x14ac:dyDescent="0.2">
      <c r="A43" s="18" t="s">
        <v>37</v>
      </c>
      <c r="B43" s="110">
        <v>60914</v>
      </c>
      <c r="C43" s="110">
        <v>81526</v>
      </c>
      <c r="D43" s="31">
        <f t="shared" si="0"/>
        <v>-0.25282731889213256</v>
      </c>
      <c r="E43" s="11"/>
    </row>
    <row r="44" spans="1:5" x14ac:dyDescent="0.2">
      <c r="A44" s="18" t="s">
        <v>38</v>
      </c>
      <c r="B44" s="110">
        <v>714382</v>
      </c>
      <c r="C44" s="110">
        <v>445716</v>
      </c>
      <c r="D44" s="31">
        <f t="shared" si="0"/>
        <v>0.60277396368988323</v>
      </c>
      <c r="E44" s="11"/>
    </row>
    <row r="45" spans="1:5" x14ac:dyDescent="0.2">
      <c r="A45" s="18" t="s">
        <v>39</v>
      </c>
      <c r="B45" s="110">
        <v>0</v>
      </c>
      <c r="C45" s="110">
        <v>-200001</v>
      </c>
      <c r="D45" s="90">
        <v>0</v>
      </c>
      <c r="E45" s="11"/>
    </row>
    <row r="46" spans="1:5" x14ac:dyDescent="0.2">
      <c r="A46" s="18" t="s">
        <v>40</v>
      </c>
      <c r="B46" s="110">
        <v>0</v>
      </c>
      <c r="C46" s="110">
        <v>0</v>
      </c>
      <c r="D46" s="90">
        <v>0</v>
      </c>
      <c r="E46" s="11"/>
    </row>
    <row r="47" spans="1:5" x14ac:dyDescent="0.2">
      <c r="A47" s="18" t="s">
        <v>41</v>
      </c>
      <c r="B47" s="110">
        <v>-200001</v>
      </c>
      <c r="C47" s="110">
        <v>0</v>
      </c>
      <c r="D47" s="90">
        <v>0</v>
      </c>
      <c r="E47" s="11"/>
    </row>
    <row r="48" spans="1:5" x14ac:dyDescent="0.2">
      <c r="A48" s="18" t="s">
        <v>42</v>
      </c>
      <c r="B48" s="110">
        <v>7517848</v>
      </c>
      <c r="C48" s="110">
        <v>2967102</v>
      </c>
      <c r="D48" s="31">
        <f t="shared" si="0"/>
        <v>1.5337342632642896</v>
      </c>
      <c r="E48" s="11"/>
    </row>
    <row r="49" spans="1:6" s="80" customFormat="1" ht="22.5" x14ac:dyDescent="0.2">
      <c r="A49" s="81" t="s">
        <v>43</v>
      </c>
      <c r="B49" s="110">
        <v>5305932</v>
      </c>
      <c r="C49" s="110">
        <v>4776463</v>
      </c>
      <c r="D49" s="31">
        <f t="shared" si="0"/>
        <v>0.11084959728569027</v>
      </c>
      <c r="E49" s="82"/>
      <c r="F49" s="83"/>
    </row>
    <row r="50" spans="1:6" x14ac:dyDescent="0.2">
      <c r="A50" s="18" t="s">
        <v>44</v>
      </c>
      <c r="B50" s="110">
        <v>-268666</v>
      </c>
      <c r="C50" s="110">
        <v>-246329</v>
      </c>
      <c r="D50" s="31">
        <f t="shared" si="0"/>
        <v>9.0679538340999233E-2</v>
      </c>
      <c r="E50" s="11"/>
    </row>
    <row r="51" spans="1:6" x14ac:dyDescent="0.2">
      <c r="A51" s="18" t="s">
        <v>45</v>
      </c>
      <c r="B51" s="110">
        <v>0</v>
      </c>
      <c r="C51" s="110">
        <v>0</v>
      </c>
      <c r="D51" s="90">
        <v>0</v>
      </c>
      <c r="E51" s="11"/>
    </row>
    <row r="52" spans="1:6" s="14" customFormat="1" x14ac:dyDescent="0.2">
      <c r="A52" s="25" t="s">
        <v>46</v>
      </c>
      <c r="B52" s="113">
        <v>45883259</v>
      </c>
      <c r="C52" s="113">
        <v>40543993</v>
      </c>
      <c r="D52" s="79">
        <f t="shared" si="0"/>
        <v>0.13169067980058105</v>
      </c>
      <c r="E52" s="11"/>
      <c r="F52" s="12"/>
    </row>
    <row r="53" spans="1:6" x14ac:dyDescent="0.2">
      <c r="B53" s="114"/>
      <c r="E53" s="11"/>
    </row>
    <row r="54" spans="1:6" x14ac:dyDescent="0.2">
      <c r="B54" s="114"/>
      <c r="E54" s="11"/>
    </row>
    <row r="55" spans="1:6" x14ac:dyDescent="0.2">
      <c r="A55" s="20"/>
      <c r="B55" s="115"/>
      <c r="C55" s="11"/>
      <c r="E55" s="11"/>
    </row>
    <row r="56" spans="1:6" x14ac:dyDescent="0.2">
      <c r="A56" s="20"/>
      <c r="C56" s="11"/>
      <c r="E56" s="11"/>
    </row>
    <row r="57" spans="1:6" x14ac:dyDescent="0.2">
      <c r="A57" s="20"/>
      <c r="C57" s="11"/>
      <c r="E57" s="11"/>
    </row>
    <row r="59" spans="1:6" x14ac:dyDescent="0.2">
      <c r="A59" s="21"/>
      <c r="B59" s="116"/>
    </row>
    <row r="60" spans="1:6" x14ac:dyDescent="0.2">
      <c r="A60" s="22"/>
      <c r="B60" s="116"/>
    </row>
    <row r="61" spans="1:6" x14ac:dyDescent="0.2">
      <c r="B61" s="116"/>
    </row>
    <row r="62" spans="1:6" x14ac:dyDescent="0.2">
      <c r="B62" s="116"/>
    </row>
    <row r="63" spans="1:6" x14ac:dyDescent="0.2">
      <c r="B63" s="116"/>
    </row>
    <row r="64" spans="1:6" x14ac:dyDescent="0.2">
      <c r="B64" s="116"/>
    </row>
    <row r="65" spans="2:2" x14ac:dyDescent="0.2">
      <c r="B65" s="116"/>
    </row>
    <row r="66" spans="2:2" x14ac:dyDescent="0.2">
      <c r="B66" s="116"/>
    </row>
    <row r="67" spans="2:2" x14ac:dyDescent="0.2">
      <c r="B67" s="116"/>
    </row>
    <row r="68" spans="2:2" x14ac:dyDescent="0.2">
      <c r="B68" s="116"/>
    </row>
    <row r="69" spans="2:2" x14ac:dyDescent="0.2">
      <c r="B69" s="116"/>
    </row>
    <row r="70" spans="2:2" x14ac:dyDescent="0.2">
      <c r="B70" s="116"/>
    </row>
    <row r="71" spans="2:2" x14ac:dyDescent="0.2">
      <c r="B71" s="116"/>
    </row>
    <row r="72" spans="2:2" x14ac:dyDescent="0.2">
      <c r="B72" s="116"/>
    </row>
    <row r="73" spans="2:2" x14ac:dyDescent="0.2">
      <c r="B73" s="116"/>
    </row>
    <row r="74" spans="2:2" x14ac:dyDescent="0.2">
      <c r="B74" s="116"/>
    </row>
    <row r="75" spans="2:2" x14ac:dyDescent="0.2">
      <c r="B75" s="116"/>
    </row>
    <row r="76" spans="2:2" x14ac:dyDescent="0.2">
      <c r="B76" s="116"/>
    </row>
  </sheetData>
  <mergeCells count="4">
    <mergeCell ref="A4:D4"/>
    <mergeCell ref="A3:D3"/>
    <mergeCell ref="A2:D2"/>
    <mergeCell ref="A1:D1"/>
  </mergeCells>
  <pageMargins left="0.2" right="0.2" top="0.74803149606299213" bottom="0.74803149606299213" header="0.31496062992125984" footer="0.31496062992125984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95B6-8FF6-432B-8699-8B3FCEE3757B}">
  <sheetPr>
    <tabColor rgb="FFFFC000"/>
    <pageSetUpPr fitToPage="1"/>
  </sheetPr>
  <dimension ref="A1:F46"/>
  <sheetViews>
    <sheetView topLeftCell="A8" zoomScale="110" zoomScaleNormal="110" workbookViewId="0">
      <selection activeCell="A15" sqref="A15:D22"/>
    </sheetView>
  </sheetViews>
  <sheetFormatPr defaultColWidth="9.33203125" defaultRowHeight="11.25" outlineLevelCol="1" x14ac:dyDescent="0.2"/>
  <cols>
    <col min="1" max="1" width="53.83203125" style="18" customWidth="1"/>
    <col min="2" max="2" width="16.6640625" style="9" customWidth="1" outlineLevel="1"/>
    <col min="3" max="3" width="14.33203125" customWidth="1"/>
    <col min="4" max="4" width="12.1640625" style="28" customWidth="1"/>
    <col min="5" max="5" width="13.1640625" customWidth="1"/>
    <col min="6" max="6" width="11.33203125" style="12" customWidth="1"/>
  </cols>
  <sheetData>
    <row r="1" spans="1:6" ht="15" x14ac:dyDescent="0.2">
      <c r="A1" s="132" t="s">
        <v>103</v>
      </c>
      <c r="B1" s="132"/>
      <c r="C1" s="132"/>
      <c r="D1" s="132"/>
      <c r="E1" s="132"/>
    </row>
    <row r="2" spans="1:6" ht="15" x14ac:dyDescent="0.2">
      <c r="A2" s="132" t="s">
        <v>104</v>
      </c>
      <c r="B2" s="132"/>
      <c r="C2" s="132"/>
      <c r="D2" s="132"/>
      <c r="E2" s="132"/>
    </row>
    <row r="3" spans="1:6" ht="15" x14ac:dyDescent="0.2">
      <c r="A3" s="132" t="s">
        <v>152</v>
      </c>
      <c r="B3" s="132"/>
      <c r="C3" s="132"/>
      <c r="D3" s="132"/>
      <c r="E3" s="132"/>
    </row>
    <row r="4" spans="1:6" ht="15" x14ac:dyDescent="0.2">
      <c r="A4" s="132" t="s">
        <v>107</v>
      </c>
      <c r="B4" s="132"/>
      <c r="C4" s="132"/>
      <c r="D4" s="132"/>
      <c r="E4" s="132"/>
    </row>
    <row r="5" spans="1:6" s="1" customFormat="1" ht="26.25" customHeight="1" x14ac:dyDescent="0.2">
      <c r="B5" s="2"/>
      <c r="C5" s="2"/>
      <c r="D5" s="26"/>
      <c r="F5" s="3"/>
    </row>
    <row r="6" spans="1:6" s="4" customFormat="1" ht="16.5" customHeight="1" x14ac:dyDescent="0.25">
      <c r="A6" s="37" t="s">
        <v>110</v>
      </c>
      <c r="B6" s="53">
        <v>45657</v>
      </c>
      <c r="C6" s="53">
        <v>45291</v>
      </c>
      <c r="D6" s="85" t="s">
        <v>106</v>
      </c>
      <c r="F6" s="5"/>
    </row>
    <row r="7" spans="1:6" ht="15" x14ac:dyDescent="0.25">
      <c r="A7" s="43" t="s">
        <v>0</v>
      </c>
      <c r="B7" s="44">
        <f>'BS DN Agrar Group'!B11</f>
        <v>62215668</v>
      </c>
      <c r="C7" s="44">
        <f>'BS DN Agrar Group'!C11</f>
        <v>62333406</v>
      </c>
      <c r="D7" s="42">
        <f t="shared" ref="D7:D22" si="0">(B7-C7)/C7</f>
        <v>-1.8888427178197194E-3</v>
      </c>
      <c r="E7" s="11"/>
    </row>
    <row r="8" spans="1:6" ht="15" x14ac:dyDescent="0.25">
      <c r="A8" s="43" t="s">
        <v>1</v>
      </c>
      <c r="B8" s="44">
        <f>'BS DN Agrar Group'!B16</f>
        <v>15712502</v>
      </c>
      <c r="C8" s="44">
        <f>'BS DN Agrar Group'!C16</f>
        <v>12837713</v>
      </c>
      <c r="D8" s="42">
        <f t="shared" si="0"/>
        <v>0.22393311020428638</v>
      </c>
      <c r="E8" s="11"/>
    </row>
    <row r="9" spans="1:6" s="12" customFormat="1" ht="15" x14ac:dyDescent="0.25">
      <c r="A9" s="43" t="s">
        <v>111</v>
      </c>
      <c r="B9" s="44">
        <f>'BS DN Agrar Group'!B17</f>
        <v>134712</v>
      </c>
      <c r="C9" s="44">
        <f>'BS DN Agrar Group'!C17</f>
        <v>109897</v>
      </c>
      <c r="D9" s="42">
        <f t="shared" si="0"/>
        <v>0.22580234219314449</v>
      </c>
      <c r="E9" s="11"/>
    </row>
    <row r="10" spans="1:6" s="12" customFormat="1" ht="15" x14ac:dyDescent="0.25">
      <c r="A10" s="37" t="s">
        <v>109</v>
      </c>
      <c r="B10" s="39">
        <f>SUM(B7:B9)</f>
        <v>78062882</v>
      </c>
      <c r="C10" s="39">
        <f>SUM(C7:C9)</f>
        <v>75281016</v>
      </c>
      <c r="D10" s="40">
        <f t="shared" si="0"/>
        <v>3.6953087880748046E-2</v>
      </c>
      <c r="E10" s="11"/>
    </row>
    <row r="11" spans="1:6" s="12" customFormat="1" ht="16.5" customHeight="1" x14ac:dyDescent="0.2">
      <c r="A11" s="19"/>
      <c r="B11" s="10"/>
      <c r="C11" s="10"/>
      <c r="D11" s="29"/>
      <c r="E11" s="11"/>
    </row>
    <row r="12" spans="1:6" s="12" customFormat="1" ht="15" customHeight="1" x14ac:dyDescent="0.25">
      <c r="A12" s="38" t="s">
        <v>112</v>
      </c>
      <c r="B12" s="39">
        <f>'BS DN Agrar Group'!B21</f>
        <v>12805319</v>
      </c>
      <c r="C12" s="39">
        <f>'BS DN Agrar Group'!C21</f>
        <v>9534298</v>
      </c>
      <c r="D12" s="40">
        <f t="shared" si="0"/>
        <v>0.3430793751149796</v>
      </c>
      <c r="E12" s="11"/>
    </row>
    <row r="13" spans="1:6" s="12" customFormat="1" ht="15" x14ac:dyDescent="0.25">
      <c r="A13" s="38" t="s">
        <v>113</v>
      </c>
      <c r="B13" s="39">
        <f>'BS DN Agrar Group'!B22</f>
        <v>75045306</v>
      </c>
      <c r="C13" s="39">
        <f>'BS DN Agrar Group'!C22</f>
        <v>71926263</v>
      </c>
      <c r="D13" s="40">
        <f t="shared" si="0"/>
        <v>4.3364452286364437E-2</v>
      </c>
      <c r="E13" s="11"/>
    </row>
    <row r="14" spans="1:6" s="45" customFormat="1" ht="20.25" customHeight="1" x14ac:dyDescent="0.2">
      <c r="A14" s="33"/>
      <c r="B14" s="13"/>
      <c r="C14" s="13"/>
      <c r="D14" s="28"/>
      <c r="E14" s="11"/>
    </row>
    <row r="15" spans="1:6" s="45" customFormat="1" ht="15" x14ac:dyDescent="0.25">
      <c r="A15" s="37" t="s">
        <v>110</v>
      </c>
      <c r="B15" s="53">
        <v>45657</v>
      </c>
      <c r="C15" s="53">
        <v>45291</v>
      </c>
      <c r="D15" s="48" t="s">
        <v>106</v>
      </c>
      <c r="E15" s="11"/>
    </row>
    <row r="16" spans="1:6" s="45" customFormat="1" ht="30" x14ac:dyDescent="0.25">
      <c r="A16" s="43" t="s">
        <v>114</v>
      </c>
      <c r="B16" s="49">
        <f>'BS DN Agrar Group'!B20</f>
        <v>3017576</v>
      </c>
      <c r="C16" s="49">
        <f>'BS DN Agrar Group'!C20</f>
        <v>3354753</v>
      </c>
      <c r="D16" s="50">
        <f t="shared" ref="D16:D18" si="1">(B16-C16)/C16</f>
        <v>-0.10050725045927375</v>
      </c>
      <c r="E16" s="11"/>
    </row>
    <row r="17" spans="1:6" s="12" customFormat="1" ht="30" x14ac:dyDescent="0.25">
      <c r="A17" s="43" t="s">
        <v>115</v>
      </c>
      <c r="B17" s="49">
        <f>'BS DN Agrar Group'!B23</f>
        <v>29127411</v>
      </c>
      <c r="C17" s="49">
        <f>'BS DN Agrar Group'!C23</f>
        <v>31300659</v>
      </c>
      <c r="D17" s="50">
        <f t="shared" si="1"/>
        <v>-6.9431381620431692E-2</v>
      </c>
      <c r="E17" s="11"/>
    </row>
    <row r="18" spans="1:6" s="12" customFormat="1" ht="15" x14ac:dyDescent="0.25">
      <c r="A18" s="43" t="s">
        <v>116</v>
      </c>
      <c r="B18" s="46">
        <f>'BS DN Agrar Group'!B24</f>
        <v>34636</v>
      </c>
      <c r="C18" s="46">
        <f>'BS DN Agrar Group'!C24</f>
        <v>81611</v>
      </c>
      <c r="D18" s="50">
        <f t="shared" si="1"/>
        <v>-0.57559642695224911</v>
      </c>
      <c r="E18" s="11"/>
    </row>
    <row r="19" spans="1:6" s="12" customFormat="1" ht="15" x14ac:dyDescent="0.25">
      <c r="A19" s="43" t="s">
        <v>118</v>
      </c>
      <c r="B19" s="44">
        <v>0</v>
      </c>
      <c r="C19" s="44">
        <v>0</v>
      </c>
      <c r="D19" s="41">
        <v>0</v>
      </c>
      <c r="E19" s="11"/>
    </row>
    <row r="20" spans="1:6" s="12" customFormat="1" ht="15" x14ac:dyDescent="0.25">
      <c r="A20" s="47" t="s">
        <v>117</v>
      </c>
      <c r="B20" s="44">
        <f>B16+B17</f>
        <v>32144987</v>
      </c>
      <c r="C20" s="44">
        <f>C16+C17</f>
        <v>34655412</v>
      </c>
      <c r="D20" s="42">
        <f t="shared" ref="D20" si="2">(B20-C20)/C20</f>
        <v>-7.2439623571637232E-2</v>
      </c>
      <c r="E20" s="11"/>
    </row>
    <row r="21" spans="1:6" s="14" customFormat="1" ht="15" x14ac:dyDescent="0.25">
      <c r="A21" s="43" t="s">
        <v>46</v>
      </c>
      <c r="B21" s="44">
        <f>'BS DN Agrar Group'!B52</f>
        <v>45883259</v>
      </c>
      <c r="C21" s="44">
        <f>'BS DN Agrar Group'!C52</f>
        <v>40543993</v>
      </c>
      <c r="D21" s="42">
        <f t="shared" si="0"/>
        <v>0.13169067980058105</v>
      </c>
      <c r="E21" s="11"/>
      <c r="F21" s="12"/>
    </row>
    <row r="22" spans="1:6" ht="15" x14ac:dyDescent="0.25">
      <c r="A22" s="37" t="s">
        <v>119</v>
      </c>
      <c r="B22" s="39">
        <f>SUM(B18:B21)</f>
        <v>78062882</v>
      </c>
      <c r="C22" s="39">
        <f>SUM(C18:C21)</f>
        <v>75281016</v>
      </c>
      <c r="D22" s="40">
        <f t="shared" si="0"/>
        <v>3.6953087880748046E-2</v>
      </c>
      <c r="E22" s="11"/>
    </row>
    <row r="23" spans="1:6" x14ac:dyDescent="0.2">
      <c r="E23" s="11"/>
    </row>
    <row r="24" spans="1:6" x14ac:dyDescent="0.2">
      <c r="E24" s="11"/>
    </row>
    <row r="25" spans="1:6" x14ac:dyDescent="0.2">
      <c r="A25" s="20"/>
      <c r="C25" s="11"/>
      <c r="E25" s="11"/>
    </row>
    <row r="26" spans="1:6" x14ac:dyDescent="0.2">
      <c r="A26" s="20"/>
      <c r="C26" s="11"/>
      <c r="E26" s="11"/>
    </row>
    <row r="27" spans="1:6" x14ac:dyDescent="0.2">
      <c r="A27" s="20"/>
      <c r="C27" s="11"/>
      <c r="E27" s="11"/>
    </row>
    <row r="29" spans="1:6" x14ac:dyDescent="0.2">
      <c r="A29" s="21"/>
      <c r="B29" s="15"/>
    </row>
    <row r="30" spans="1:6" x14ac:dyDescent="0.2">
      <c r="A30" s="22"/>
      <c r="B30" s="15"/>
    </row>
    <row r="31" spans="1:6" x14ac:dyDescent="0.2">
      <c r="B31" s="15"/>
    </row>
    <row r="32" spans="1:6" x14ac:dyDescent="0.2">
      <c r="B32" s="15"/>
    </row>
    <row r="33" spans="2:2" x14ac:dyDescent="0.2">
      <c r="B33" s="15"/>
    </row>
    <row r="34" spans="2:2" x14ac:dyDescent="0.2">
      <c r="B34" s="15"/>
    </row>
    <row r="35" spans="2:2" x14ac:dyDescent="0.2">
      <c r="B35" s="15"/>
    </row>
    <row r="36" spans="2:2" x14ac:dyDescent="0.2">
      <c r="B36" s="15"/>
    </row>
    <row r="37" spans="2:2" x14ac:dyDescent="0.2">
      <c r="B37" s="15"/>
    </row>
    <row r="38" spans="2:2" x14ac:dyDescent="0.2">
      <c r="B38" s="15"/>
    </row>
    <row r="39" spans="2:2" x14ac:dyDescent="0.2">
      <c r="B39" s="15"/>
    </row>
    <row r="40" spans="2:2" x14ac:dyDescent="0.2">
      <c r="B40" s="15"/>
    </row>
    <row r="41" spans="2:2" x14ac:dyDescent="0.2">
      <c r="B41" s="15"/>
    </row>
    <row r="42" spans="2:2" x14ac:dyDescent="0.2">
      <c r="B42" s="15"/>
    </row>
    <row r="43" spans="2:2" x14ac:dyDescent="0.2">
      <c r="B43" s="15"/>
    </row>
    <row r="44" spans="2:2" x14ac:dyDescent="0.2">
      <c r="B44" s="15"/>
    </row>
    <row r="45" spans="2:2" x14ac:dyDescent="0.2">
      <c r="B45" s="15"/>
    </row>
    <row r="46" spans="2:2" x14ac:dyDescent="0.2">
      <c r="B46" s="15"/>
    </row>
  </sheetData>
  <mergeCells count="4">
    <mergeCell ref="A1:E1"/>
    <mergeCell ref="A2:E2"/>
    <mergeCell ref="A3:E3"/>
    <mergeCell ref="A4:E4"/>
  </mergeCells>
  <pageMargins left="0.2" right="0.2" top="0.74803149606299213" bottom="0.74803149606299213" header="0.31496062992125984" footer="0.31496062992125984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31E8-BAEA-4941-99BF-B0CE104F3817}">
  <sheetPr>
    <tabColor rgb="FFFFC000"/>
    <pageSetUpPr fitToPage="1"/>
  </sheetPr>
  <dimension ref="A1:F45"/>
  <sheetViews>
    <sheetView topLeftCell="A5" zoomScale="110" zoomScaleNormal="110" workbookViewId="0">
      <selection activeCell="A15" sqref="A15:D22"/>
    </sheetView>
  </sheetViews>
  <sheetFormatPr defaultColWidth="9.33203125" defaultRowHeight="11.25" outlineLevelCol="1" x14ac:dyDescent="0.2"/>
  <cols>
    <col min="1" max="1" width="53.83203125" style="18" customWidth="1"/>
    <col min="2" max="2" width="16.6640625" style="9" customWidth="1" outlineLevel="1"/>
    <col min="3" max="3" width="14.33203125" customWidth="1"/>
    <col min="4" max="4" width="12.1640625" style="28" customWidth="1"/>
    <col min="5" max="5" width="13.1640625" customWidth="1"/>
    <col min="6" max="6" width="11.33203125" style="12" customWidth="1"/>
  </cols>
  <sheetData>
    <row r="1" spans="1:6" ht="15" x14ac:dyDescent="0.2">
      <c r="A1" s="132" t="s">
        <v>103</v>
      </c>
      <c r="B1" s="132"/>
      <c r="C1" s="132"/>
      <c r="D1" s="132"/>
      <c r="E1" s="132"/>
    </row>
    <row r="2" spans="1:6" ht="15" x14ac:dyDescent="0.2">
      <c r="A2" s="132" t="s">
        <v>104</v>
      </c>
      <c r="B2" s="132"/>
      <c r="C2" s="132"/>
      <c r="D2" s="132"/>
      <c r="E2" s="132"/>
    </row>
    <row r="3" spans="1:6" ht="15" x14ac:dyDescent="0.2">
      <c r="A3" s="132" t="s">
        <v>152</v>
      </c>
      <c r="B3" s="132"/>
      <c r="C3" s="132"/>
      <c r="D3" s="132"/>
      <c r="E3" s="132"/>
    </row>
    <row r="4" spans="1:6" ht="15" x14ac:dyDescent="0.2">
      <c r="A4" s="132" t="s">
        <v>107</v>
      </c>
      <c r="B4" s="132"/>
      <c r="C4" s="132"/>
      <c r="D4" s="132"/>
      <c r="E4" s="132"/>
    </row>
    <row r="5" spans="1:6" s="1" customFormat="1" ht="26.25" customHeight="1" x14ac:dyDescent="0.2">
      <c r="B5" s="2"/>
      <c r="C5" s="2"/>
      <c r="D5" s="26"/>
      <c r="F5" s="3"/>
    </row>
    <row r="6" spans="1:6" s="4" customFormat="1" ht="16.5" customHeight="1" x14ac:dyDescent="0.2">
      <c r="A6" s="98" t="s">
        <v>110</v>
      </c>
      <c r="B6" s="53">
        <v>45657</v>
      </c>
      <c r="C6" s="53">
        <v>45291</v>
      </c>
      <c r="D6" s="85" t="s">
        <v>106</v>
      </c>
      <c r="F6" s="5"/>
    </row>
    <row r="7" spans="1:6" ht="15" x14ac:dyDescent="0.2">
      <c r="A7" s="102" t="s">
        <v>0</v>
      </c>
      <c r="B7" s="49">
        <f>'BS DN Agrar Group'!B11</f>
        <v>62215668</v>
      </c>
      <c r="C7" s="49">
        <f>'BS DN Agrar Group'!C11</f>
        <v>62333406</v>
      </c>
      <c r="D7" s="50">
        <f t="shared" ref="D7:D21" si="0">(B7-C7)/C7</f>
        <v>-1.8888427178197194E-3</v>
      </c>
      <c r="E7" s="11"/>
    </row>
    <row r="8" spans="1:6" ht="15" x14ac:dyDescent="0.2">
      <c r="A8" s="102" t="s">
        <v>1</v>
      </c>
      <c r="B8" s="49">
        <f>'BS DN Agrar Group'!B16</f>
        <v>15712502</v>
      </c>
      <c r="C8" s="49">
        <f>'BS DN Agrar Group'!C16</f>
        <v>12837713</v>
      </c>
      <c r="D8" s="50">
        <f t="shared" si="0"/>
        <v>0.22393311020428638</v>
      </c>
      <c r="E8" s="11"/>
    </row>
    <row r="9" spans="1:6" s="12" customFormat="1" ht="15" x14ac:dyDescent="0.2">
      <c r="A9" s="102" t="s">
        <v>111</v>
      </c>
      <c r="B9" s="49">
        <f>'BS DN Agrar Group'!B17</f>
        <v>134712</v>
      </c>
      <c r="C9" s="49">
        <f>'BS DN Agrar Group'!C17</f>
        <v>109897</v>
      </c>
      <c r="D9" s="50">
        <f t="shared" si="0"/>
        <v>0.22580234219314449</v>
      </c>
      <c r="E9" s="11"/>
    </row>
    <row r="10" spans="1:6" s="12" customFormat="1" ht="15" x14ac:dyDescent="0.2">
      <c r="A10" s="98" t="s">
        <v>109</v>
      </c>
      <c r="B10" s="99">
        <f>SUM(B7:B9)</f>
        <v>78062882</v>
      </c>
      <c r="C10" s="99">
        <f>SUM(C7:C9)</f>
        <v>75281016</v>
      </c>
      <c r="D10" s="100">
        <f t="shared" si="0"/>
        <v>3.6953087880748046E-2</v>
      </c>
      <c r="E10" s="11"/>
    </row>
    <row r="11" spans="1:6" s="12" customFormat="1" ht="15" hidden="1" customHeight="1" x14ac:dyDescent="0.2">
      <c r="A11" s="103" t="s">
        <v>112</v>
      </c>
      <c r="B11" s="99">
        <f>'BS DN Agrar Group'!B21</f>
        <v>12805319</v>
      </c>
      <c r="C11" s="99">
        <f>'BS DN Agrar Group'!C21</f>
        <v>9534298</v>
      </c>
      <c r="D11" s="100">
        <f t="shared" si="0"/>
        <v>0.3430793751149796</v>
      </c>
      <c r="E11" s="11"/>
    </row>
    <row r="12" spans="1:6" s="12" customFormat="1" ht="15" hidden="1" x14ac:dyDescent="0.2">
      <c r="A12" s="103" t="s">
        <v>113</v>
      </c>
      <c r="B12" s="99">
        <f>'BS DN Agrar Group'!B22</f>
        <v>75045306</v>
      </c>
      <c r="C12" s="99">
        <f>'BS DN Agrar Group'!C22</f>
        <v>71926263</v>
      </c>
      <c r="D12" s="100">
        <f t="shared" si="0"/>
        <v>4.3364452286364437E-2</v>
      </c>
      <c r="E12" s="11"/>
    </row>
    <row r="13" spans="1:6" s="45" customFormat="1" ht="20.25" hidden="1" customHeight="1" x14ac:dyDescent="0.2">
      <c r="A13" s="104"/>
      <c r="B13" s="105"/>
      <c r="C13" s="105"/>
      <c r="D13" s="31"/>
      <c r="E13" s="11"/>
    </row>
    <row r="14" spans="1:6" s="45" customFormat="1" ht="15" hidden="1" x14ac:dyDescent="0.2">
      <c r="A14" s="98" t="s">
        <v>110</v>
      </c>
      <c r="B14" s="101">
        <v>45291</v>
      </c>
      <c r="C14" s="101">
        <v>44926</v>
      </c>
      <c r="D14" s="48" t="s">
        <v>106</v>
      </c>
      <c r="E14" s="11"/>
    </row>
    <row r="15" spans="1:6" s="45" customFormat="1" ht="30" x14ac:dyDescent="0.2">
      <c r="A15" s="102" t="s">
        <v>114</v>
      </c>
      <c r="B15" s="49">
        <f>'BS DN Agrar Group'!B20</f>
        <v>3017576</v>
      </c>
      <c r="C15" s="49">
        <f>'BS DN Agrar Group'!C20</f>
        <v>3354753</v>
      </c>
      <c r="D15" s="50">
        <f t="shared" ref="D15:D18" si="1">(B15-C15)/C15</f>
        <v>-0.10050725045927375</v>
      </c>
      <c r="E15" s="11"/>
    </row>
    <row r="16" spans="1:6" s="12" customFormat="1" ht="30" x14ac:dyDescent="0.2">
      <c r="A16" s="102" t="s">
        <v>115</v>
      </c>
      <c r="B16" s="49">
        <f>'BS DN Agrar Group'!B23</f>
        <v>29127411</v>
      </c>
      <c r="C16" s="49">
        <f>'BS DN Agrar Group'!C23</f>
        <v>31300659</v>
      </c>
      <c r="D16" s="50">
        <f t="shared" si="1"/>
        <v>-6.9431381620431692E-2</v>
      </c>
      <c r="E16" s="11"/>
    </row>
    <row r="17" spans="1:6" s="12" customFormat="1" ht="15" x14ac:dyDescent="0.2">
      <c r="A17" s="98" t="s">
        <v>117</v>
      </c>
      <c r="B17" s="99">
        <f>B15+B16</f>
        <v>32144987</v>
      </c>
      <c r="C17" s="99">
        <f>C15+C16</f>
        <v>34655412</v>
      </c>
      <c r="D17" s="100">
        <f t="shared" ref="D17" si="2">(B17-C17)/C17</f>
        <v>-7.2439623571637232E-2</v>
      </c>
      <c r="E17" s="11"/>
    </row>
    <row r="18" spans="1:6" s="12" customFormat="1" ht="15" x14ac:dyDescent="0.2">
      <c r="A18" s="102" t="s">
        <v>116</v>
      </c>
      <c r="B18" s="106">
        <f>'BS DN Agrar Group'!B24</f>
        <v>34636</v>
      </c>
      <c r="C18" s="106">
        <f>'BS DN Agrar Group'!C24</f>
        <v>81611</v>
      </c>
      <c r="D18" s="50">
        <f t="shared" si="1"/>
        <v>-0.57559642695224911</v>
      </c>
      <c r="E18" s="11"/>
    </row>
    <row r="19" spans="1:6" s="12" customFormat="1" ht="15" x14ac:dyDescent="0.2">
      <c r="A19" s="102" t="s">
        <v>118</v>
      </c>
      <c r="B19" s="49">
        <v>0</v>
      </c>
      <c r="C19" s="49">
        <v>0</v>
      </c>
      <c r="D19" s="107">
        <v>0</v>
      </c>
      <c r="E19" s="11"/>
    </row>
    <row r="20" spans="1:6" s="14" customFormat="1" ht="15" x14ac:dyDescent="0.2">
      <c r="A20" s="102" t="s">
        <v>46</v>
      </c>
      <c r="B20" s="49">
        <f>'BS DN Agrar Group'!B52</f>
        <v>45883259</v>
      </c>
      <c r="C20" s="49">
        <f>'BS DN Agrar Group'!C52</f>
        <v>40543993</v>
      </c>
      <c r="D20" s="50">
        <f t="shared" si="0"/>
        <v>0.13169067980058105</v>
      </c>
      <c r="E20" s="11"/>
      <c r="F20" s="12"/>
    </row>
    <row r="21" spans="1:6" ht="15" x14ac:dyDescent="0.2">
      <c r="A21" s="98" t="s">
        <v>119</v>
      </c>
      <c r="B21" s="99">
        <f>SUM(B17:B20)</f>
        <v>78062882</v>
      </c>
      <c r="C21" s="99">
        <f>SUM(C17:C20)</f>
        <v>75281016</v>
      </c>
      <c r="D21" s="100">
        <f t="shared" si="0"/>
        <v>3.6953087880748046E-2</v>
      </c>
      <c r="E21" s="11"/>
    </row>
    <row r="22" spans="1:6" x14ac:dyDescent="0.2">
      <c r="E22" s="11"/>
    </row>
    <row r="23" spans="1:6" x14ac:dyDescent="0.2">
      <c r="E23" s="11"/>
    </row>
    <row r="24" spans="1:6" x14ac:dyDescent="0.2">
      <c r="A24" s="20"/>
      <c r="C24" s="11"/>
      <c r="E24" s="11"/>
    </row>
    <row r="25" spans="1:6" x14ac:dyDescent="0.2">
      <c r="A25" s="20"/>
      <c r="C25" s="11"/>
      <c r="E25" s="11"/>
    </row>
    <row r="26" spans="1:6" x14ac:dyDescent="0.2">
      <c r="A26" s="20"/>
      <c r="C26" s="11"/>
      <c r="E26" s="11"/>
    </row>
    <row r="28" spans="1:6" x14ac:dyDescent="0.2">
      <c r="A28" s="21"/>
      <c r="B28" s="15"/>
    </row>
    <row r="29" spans="1:6" x14ac:dyDescent="0.2">
      <c r="A29" s="22"/>
      <c r="B29" s="15"/>
    </row>
    <row r="30" spans="1:6" x14ac:dyDescent="0.2">
      <c r="B30" s="15"/>
    </row>
    <row r="31" spans="1:6" x14ac:dyDescent="0.2">
      <c r="B31" s="15"/>
    </row>
    <row r="32" spans="1:6" x14ac:dyDescent="0.2">
      <c r="B32" s="15"/>
    </row>
    <row r="33" spans="2:2" x14ac:dyDescent="0.2">
      <c r="B33" s="15"/>
    </row>
    <row r="34" spans="2:2" x14ac:dyDescent="0.2">
      <c r="B34" s="15"/>
    </row>
    <row r="35" spans="2:2" x14ac:dyDescent="0.2">
      <c r="B35" s="15"/>
    </row>
    <row r="36" spans="2:2" x14ac:dyDescent="0.2">
      <c r="B36" s="15"/>
    </row>
    <row r="37" spans="2:2" x14ac:dyDescent="0.2">
      <c r="B37" s="15"/>
    </row>
    <row r="38" spans="2:2" x14ac:dyDescent="0.2">
      <c r="B38" s="15"/>
    </row>
    <row r="39" spans="2:2" x14ac:dyDescent="0.2">
      <c r="B39" s="15"/>
    </row>
    <row r="40" spans="2:2" x14ac:dyDescent="0.2">
      <c r="B40" s="15"/>
    </row>
    <row r="41" spans="2:2" x14ac:dyDescent="0.2">
      <c r="B41" s="15"/>
    </row>
    <row r="42" spans="2:2" x14ac:dyDescent="0.2">
      <c r="B42" s="15"/>
    </row>
    <row r="43" spans="2:2" x14ac:dyDescent="0.2">
      <c r="B43" s="15"/>
    </row>
    <row r="44" spans="2:2" x14ac:dyDescent="0.2">
      <c r="B44" s="15"/>
    </row>
    <row r="45" spans="2:2" x14ac:dyDescent="0.2">
      <c r="B45" s="15"/>
    </row>
  </sheetData>
  <mergeCells count="4">
    <mergeCell ref="A1:E1"/>
    <mergeCell ref="A2:E2"/>
    <mergeCell ref="A3:E3"/>
    <mergeCell ref="A4:E4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F96"/>
  <sheetViews>
    <sheetView showGridLines="0" zoomScale="115" zoomScaleNormal="115" workbookViewId="0">
      <selection activeCell="D69" sqref="D69"/>
    </sheetView>
  </sheetViews>
  <sheetFormatPr defaultRowHeight="11.25" outlineLevelRow="1" x14ac:dyDescent="0.2"/>
  <cols>
    <col min="1" max="1" width="53.83203125" style="18" customWidth="1"/>
    <col min="2" max="3" width="15.1640625" customWidth="1"/>
    <col min="4" max="4" width="10.1640625" style="14" customWidth="1"/>
  </cols>
  <sheetData>
    <row r="1" spans="1:6" ht="15" x14ac:dyDescent="0.2">
      <c r="A1" s="133" t="s">
        <v>103</v>
      </c>
      <c r="B1" s="133"/>
      <c r="C1" s="133"/>
      <c r="D1" s="133"/>
      <c r="E1" s="51"/>
      <c r="F1" s="51"/>
    </row>
    <row r="2" spans="1:6" ht="15" x14ac:dyDescent="0.2">
      <c r="A2" s="132" t="s">
        <v>108</v>
      </c>
      <c r="B2" s="132"/>
      <c r="C2" s="132"/>
      <c r="D2" s="132"/>
      <c r="E2" s="52"/>
      <c r="F2" s="52"/>
    </row>
    <row r="3" spans="1:6" ht="15" x14ac:dyDescent="0.2">
      <c r="A3" s="132" t="s">
        <v>152</v>
      </c>
      <c r="B3" s="132"/>
      <c r="C3" s="132"/>
      <c r="D3" s="132"/>
      <c r="E3" s="52"/>
      <c r="F3" s="52"/>
    </row>
    <row r="4" spans="1:6" ht="15" x14ac:dyDescent="0.2">
      <c r="A4" s="132" t="s">
        <v>105</v>
      </c>
      <c r="B4" s="132"/>
      <c r="C4" s="132"/>
      <c r="D4" s="132"/>
      <c r="E4" s="52"/>
      <c r="F4" s="52"/>
    </row>
    <row r="5" spans="1:6" ht="23.25" customHeight="1" x14ac:dyDescent="0.2">
      <c r="A5" s="32"/>
      <c r="B5" s="6"/>
      <c r="C5" s="6"/>
    </row>
    <row r="6" spans="1:6" ht="13.5" customHeight="1" x14ac:dyDescent="0.2">
      <c r="A6" s="33"/>
      <c r="B6" s="53">
        <v>45657</v>
      </c>
      <c r="C6" s="53">
        <v>45291</v>
      </c>
      <c r="D6" s="85" t="s">
        <v>106</v>
      </c>
    </row>
    <row r="7" spans="1:6" x14ac:dyDescent="0.2">
      <c r="A7" s="33"/>
      <c r="B7" s="17"/>
      <c r="C7" s="17"/>
    </row>
    <row r="8" spans="1:6" x14ac:dyDescent="0.2">
      <c r="A8" s="23" t="s">
        <v>4</v>
      </c>
      <c r="B8" s="122">
        <v>11879849</v>
      </c>
      <c r="C8" s="89">
        <v>10502550</v>
      </c>
      <c r="D8" s="79">
        <f>(B8-C8)/C8</f>
        <v>0.13113948517264853</v>
      </c>
    </row>
    <row r="9" spans="1:6" x14ac:dyDescent="0.2">
      <c r="A9" s="18" t="s">
        <v>47</v>
      </c>
      <c r="B9" s="120">
        <v>11879849</v>
      </c>
      <c r="C9" s="88">
        <v>10502550</v>
      </c>
      <c r="D9" s="31">
        <f t="shared" ref="D9:D73" si="0">(B9-C9)/C9</f>
        <v>0.13113948517264853</v>
      </c>
    </row>
    <row r="10" spans="1:6" x14ac:dyDescent="0.2">
      <c r="A10" s="18" t="s">
        <v>48</v>
      </c>
      <c r="B10" s="121">
        <v>0</v>
      </c>
      <c r="C10" s="88">
        <v>0</v>
      </c>
      <c r="D10" s="94">
        <v>0</v>
      </c>
    </row>
    <row r="11" spans="1:6" x14ac:dyDescent="0.2">
      <c r="A11" s="18" t="s">
        <v>49</v>
      </c>
      <c r="B11" s="121">
        <v>0</v>
      </c>
      <c r="C11" s="88">
        <v>0</v>
      </c>
      <c r="D11" s="94">
        <v>0</v>
      </c>
    </row>
    <row r="12" spans="1:6" ht="12" customHeight="1" x14ac:dyDescent="0.2">
      <c r="A12" s="18" t="s">
        <v>51</v>
      </c>
      <c r="B12" s="121">
        <v>0</v>
      </c>
      <c r="C12" s="88">
        <v>0</v>
      </c>
      <c r="D12" s="94">
        <v>0</v>
      </c>
    </row>
    <row r="13" spans="1:6" x14ac:dyDescent="0.2">
      <c r="A13" s="18" t="s">
        <v>52</v>
      </c>
      <c r="B13" s="121">
        <v>0</v>
      </c>
      <c r="C13" s="88">
        <v>0</v>
      </c>
      <c r="D13" s="94">
        <v>0</v>
      </c>
    </row>
    <row r="14" spans="1:6" x14ac:dyDescent="0.2">
      <c r="A14" s="18" t="s">
        <v>53</v>
      </c>
      <c r="B14" s="121">
        <v>0</v>
      </c>
      <c r="C14" s="88">
        <v>0</v>
      </c>
      <c r="D14" s="94">
        <v>0</v>
      </c>
    </row>
    <row r="15" spans="1:6" x14ac:dyDescent="0.2">
      <c r="A15" s="18" t="s">
        <v>54</v>
      </c>
      <c r="B15" s="121">
        <v>0</v>
      </c>
      <c r="C15" s="88">
        <v>0</v>
      </c>
      <c r="D15" s="94">
        <v>0</v>
      </c>
    </row>
    <row r="16" spans="1:6" x14ac:dyDescent="0.2">
      <c r="A16" s="18" t="s">
        <v>55</v>
      </c>
      <c r="B16" s="121">
        <v>0</v>
      </c>
      <c r="C16" s="88">
        <v>0</v>
      </c>
      <c r="D16" s="94">
        <v>0</v>
      </c>
    </row>
    <row r="17" spans="1:4" x14ac:dyDescent="0.2">
      <c r="A17" s="18" t="s">
        <v>56</v>
      </c>
      <c r="B17" s="121">
        <v>0</v>
      </c>
      <c r="C17" s="88">
        <v>0</v>
      </c>
      <c r="D17" s="94">
        <v>0</v>
      </c>
    </row>
    <row r="18" spans="1:4" x14ac:dyDescent="0.2">
      <c r="A18" s="18" t="s">
        <v>57</v>
      </c>
      <c r="B18" s="121">
        <v>0</v>
      </c>
      <c r="C18" s="88">
        <v>0</v>
      </c>
      <c r="D18" s="94">
        <v>0</v>
      </c>
    </row>
    <row r="19" spans="1:4" x14ac:dyDescent="0.2">
      <c r="A19" s="18" t="s">
        <v>58</v>
      </c>
      <c r="B19" s="120">
        <v>30446</v>
      </c>
      <c r="C19" s="88">
        <v>22652</v>
      </c>
      <c r="D19" s="31">
        <f t="shared" si="0"/>
        <v>0.34407557831538055</v>
      </c>
    </row>
    <row r="20" spans="1:4" x14ac:dyDescent="0.2">
      <c r="A20" s="34" t="s">
        <v>59</v>
      </c>
      <c r="B20" s="121">
        <v>0</v>
      </c>
      <c r="C20" s="88">
        <v>0</v>
      </c>
      <c r="D20" s="94">
        <v>0</v>
      </c>
    </row>
    <row r="21" spans="1:4" x14ac:dyDescent="0.2">
      <c r="A21" s="34" t="s">
        <v>60</v>
      </c>
      <c r="B21" s="121">
        <v>0</v>
      </c>
      <c r="C21" s="88">
        <v>0</v>
      </c>
      <c r="D21" s="94">
        <v>0</v>
      </c>
    </row>
    <row r="22" spans="1:4" x14ac:dyDescent="0.2">
      <c r="A22" s="23" t="s">
        <v>5</v>
      </c>
      <c r="B22" s="122">
        <v>11910295</v>
      </c>
      <c r="C22" s="89">
        <v>10525202</v>
      </c>
      <c r="D22" s="79">
        <f t="shared" si="0"/>
        <v>0.13159775935891777</v>
      </c>
    </row>
    <row r="23" spans="1:4" x14ac:dyDescent="0.2">
      <c r="A23" s="18" t="s">
        <v>61</v>
      </c>
      <c r="B23" s="121">
        <v>54335</v>
      </c>
      <c r="C23" s="88">
        <v>59267</v>
      </c>
      <c r="D23" s="31">
        <f t="shared" si="0"/>
        <v>-8.3216629827728747E-2</v>
      </c>
    </row>
    <row r="24" spans="1:4" x14ac:dyDescent="0.2">
      <c r="A24" s="18" t="s">
        <v>62</v>
      </c>
      <c r="B24" s="121">
        <v>119795</v>
      </c>
      <c r="C24" s="88">
        <v>116033</v>
      </c>
      <c r="D24" s="31">
        <f t="shared" si="0"/>
        <v>3.2421811036515473E-2</v>
      </c>
    </row>
    <row r="25" spans="1:4" x14ac:dyDescent="0.2">
      <c r="A25" s="18" t="s">
        <v>63</v>
      </c>
      <c r="B25" s="121">
        <v>124406</v>
      </c>
      <c r="C25" s="88">
        <v>106887</v>
      </c>
      <c r="D25" s="31">
        <f t="shared" si="0"/>
        <v>0.16390206479740285</v>
      </c>
    </row>
    <row r="26" spans="1:4" x14ac:dyDescent="0.2">
      <c r="A26" s="18" t="s">
        <v>64</v>
      </c>
      <c r="B26" s="121">
        <v>0</v>
      </c>
      <c r="C26" s="88">
        <v>0</v>
      </c>
      <c r="D26" s="94">
        <v>0</v>
      </c>
    </row>
    <row r="27" spans="1:4" x14ac:dyDescent="0.2">
      <c r="A27" s="18" t="s">
        <v>65</v>
      </c>
      <c r="B27" s="121">
        <v>0</v>
      </c>
      <c r="C27" s="88">
        <v>0</v>
      </c>
      <c r="D27" s="94">
        <v>0</v>
      </c>
    </row>
    <row r="28" spans="1:4" x14ac:dyDescent="0.2">
      <c r="A28" s="23" t="s">
        <v>6</v>
      </c>
      <c r="B28" s="122">
        <v>4325448</v>
      </c>
      <c r="C28" s="89">
        <v>4156381</v>
      </c>
      <c r="D28" s="79">
        <f t="shared" si="0"/>
        <v>4.0676492361985103E-2</v>
      </c>
    </row>
    <row r="29" spans="1:4" x14ac:dyDescent="0.2">
      <c r="A29" s="18" t="s">
        <v>66</v>
      </c>
      <c r="B29" s="121">
        <v>4180876</v>
      </c>
      <c r="C29" s="88">
        <v>4041610</v>
      </c>
      <c r="D29" s="31">
        <f t="shared" si="0"/>
        <v>3.4458050133486406E-2</v>
      </c>
    </row>
    <row r="30" spans="1:4" x14ac:dyDescent="0.2">
      <c r="A30" s="18" t="s">
        <v>67</v>
      </c>
      <c r="B30" s="121">
        <v>144572</v>
      </c>
      <c r="C30" s="88">
        <v>114771</v>
      </c>
      <c r="D30" s="31">
        <f t="shared" si="0"/>
        <v>0.25965618492476322</v>
      </c>
    </row>
    <row r="31" spans="1:4" s="80" customFormat="1" ht="22.5" x14ac:dyDescent="0.2">
      <c r="A31" s="78" t="s">
        <v>7</v>
      </c>
      <c r="B31" s="122">
        <v>1796359</v>
      </c>
      <c r="C31" s="89">
        <v>1049359</v>
      </c>
      <c r="D31" s="79">
        <f t="shared" si="0"/>
        <v>0.71186314693065</v>
      </c>
    </row>
    <row r="32" spans="1:4" x14ac:dyDescent="0.2">
      <c r="A32" t="s">
        <v>149</v>
      </c>
      <c r="B32" s="121">
        <v>1796359</v>
      </c>
      <c r="C32" s="88">
        <v>1049359</v>
      </c>
      <c r="D32" s="31">
        <f t="shared" si="0"/>
        <v>0.71186314693065</v>
      </c>
    </row>
    <row r="33" spans="1:4" x14ac:dyDescent="0.2">
      <c r="A33" t="s">
        <v>150</v>
      </c>
      <c r="B33" s="121">
        <v>0</v>
      </c>
      <c r="C33" s="88"/>
      <c r="D33" s="31"/>
    </row>
    <row r="34" spans="1:4" x14ac:dyDescent="0.2">
      <c r="A34" t="s">
        <v>151</v>
      </c>
      <c r="B34" s="121">
        <v>0</v>
      </c>
      <c r="C34" s="88">
        <v>0</v>
      </c>
      <c r="D34" s="94">
        <v>0</v>
      </c>
    </row>
    <row r="35" spans="1:4" x14ac:dyDescent="0.2">
      <c r="A35" s="23" t="s">
        <v>8</v>
      </c>
      <c r="B35" s="122">
        <v>0</v>
      </c>
      <c r="C35" s="89">
        <v>0</v>
      </c>
      <c r="D35" s="95">
        <v>0</v>
      </c>
    </row>
    <row r="36" spans="1:4" x14ac:dyDescent="0.2">
      <c r="A36" s="18" t="s">
        <v>70</v>
      </c>
      <c r="B36" s="121">
        <v>0</v>
      </c>
      <c r="C36" s="88">
        <v>155733</v>
      </c>
      <c r="D36" s="94">
        <v>0</v>
      </c>
    </row>
    <row r="37" spans="1:4" x14ac:dyDescent="0.2">
      <c r="A37" s="18" t="s">
        <v>71</v>
      </c>
      <c r="B37" s="121">
        <v>0</v>
      </c>
      <c r="C37" s="88">
        <v>155733</v>
      </c>
      <c r="D37" s="94">
        <v>0</v>
      </c>
    </row>
    <row r="38" spans="1:4" x14ac:dyDescent="0.2">
      <c r="A38" s="23" t="s">
        <v>9</v>
      </c>
      <c r="B38" s="122">
        <v>3296932</v>
      </c>
      <c r="C38" s="89">
        <v>2011934</v>
      </c>
      <c r="D38" s="79">
        <f t="shared" si="0"/>
        <v>0.63868794900826764</v>
      </c>
    </row>
    <row r="39" spans="1:4" x14ac:dyDescent="0.2">
      <c r="A39" s="18" t="s">
        <v>72</v>
      </c>
      <c r="B39" s="121">
        <v>2205489</v>
      </c>
      <c r="C39" s="88">
        <v>1968121</v>
      </c>
      <c r="D39" s="31">
        <f t="shared" si="0"/>
        <v>0.12060640580533412</v>
      </c>
    </row>
    <row r="40" spans="1:4" x14ac:dyDescent="0.2">
      <c r="A40" s="18" t="s">
        <v>140</v>
      </c>
      <c r="B40" s="121">
        <v>318036</v>
      </c>
      <c r="C40" s="88"/>
      <c r="D40" s="92" t="s">
        <v>139</v>
      </c>
    </row>
    <row r="41" spans="1:4" x14ac:dyDescent="0.2">
      <c r="A41" s="18" t="s">
        <v>141</v>
      </c>
      <c r="B41" s="121">
        <v>0</v>
      </c>
      <c r="C41" s="88"/>
      <c r="D41" s="31"/>
    </row>
    <row r="42" spans="1:4" x14ac:dyDescent="0.2">
      <c r="A42" s="18" t="s">
        <v>142</v>
      </c>
      <c r="B42" s="121">
        <v>336645</v>
      </c>
      <c r="C42" s="88"/>
      <c r="D42" s="92" t="s">
        <v>139</v>
      </c>
    </row>
    <row r="43" spans="1:4" x14ac:dyDescent="0.2">
      <c r="A43" s="18" t="s">
        <v>143</v>
      </c>
      <c r="B43" s="121">
        <v>335431</v>
      </c>
      <c r="C43" s="88"/>
      <c r="D43" s="31"/>
    </row>
    <row r="44" spans="1:4" ht="33.75" x14ac:dyDescent="0.2">
      <c r="A44" s="18" t="s">
        <v>144</v>
      </c>
      <c r="B44" s="121">
        <v>23373</v>
      </c>
      <c r="C44" s="88">
        <v>3901</v>
      </c>
      <c r="D44" s="31">
        <f t="shared" si="0"/>
        <v>4.9915406306075365</v>
      </c>
    </row>
    <row r="45" spans="1:4" x14ac:dyDescent="0.2">
      <c r="A45" s="18" t="s">
        <v>145</v>
      </c>
      <c r="B45" s="121">
        <v>0</v>
      </c>
      <c r="C45" s="88">
        <v>0</v>
      </c>
      <c r="D45" s="92" t="s">
        <v>139</v>
      </c>
    </row>
    <row r="46" spans="1:4" x14ac:dyDescent="0.2">
      <c r="A46" s="18" t="s">
        <v>146</v>
      </c>
      <c r="B46" s="121">
        <v>0</v>
      </c>
      <c r="C46" s="88">
        <v>0</v>
      </c>
      <c r="D46" s="92" t="s">
        <v>139</v>
      </c>
    </row>
    <row r="47" spans="1:4" x14ac:dyDescent="0.2">
      <c r="A47" s="18" t="s">
        <v>147</v>
      </c>
      <c r="B47" s="121">
        <v>0</v>
      </c>
      <c r="C47" s="88">
        <v>0</v>
      </c>
      <c r="D47" s="92" t="s">
        <v>139</v>
      </c>
    </row>
    <row r="48" spans="1:4" x14ac:dyDescent="0.2">
      <c r="A48" s="18" t="s">
        <v>148</v>
      </c>
      <c r="B48" s="121">
        <v>77958</v>
      </c>
      <c r="C48" s="88">
        <v>39912</v>
      </c>
      <c r="D48" s="31">
        <f t="shared" si="0"/>
        <v>0.95324714371617558</v>
      </c>
    </row>
    <row r="49" spans="1:4" x14ac:dyDescent="0.2">
      <c r="A49" s="23" t="s">
        <v>79</v>
      </c>
      <c r="B49" s="122">
        <v>-46975</v>
      </c>
      <c r="C49" s="89">
        <v>16322</v>
      </c>
      <c r="D49" s="79">
        <f t="shared" si="0"/>
        <v>-3.8780173998284524</v>
      </c>
    </row>
    <row r="50" spans="1:4" x14ac:dyDescent="0.2">
      <c r="A50" s="35" t="s">
        <v>80</v>
      </c>
      <c r="B50" s="121">
        <v>34636</v>
      </c>
      <c r="C50" s="88">
        <v>81611</v>
      </c>
      <c r="D50" s="92" t="s">
        <v>139</v>
      </c>
    </row>
    <row r="51" spans="1:4" x14ac:dyDescent="0.2">
      <c r="A51" s="35" t="s">
        <v>81</v>
      </c>
      <c r="B51" s="121">
        <v>81611</v>
      </c>
      <c r="C51" s="88">
        <v>65289</v>
      </c>
      <c r="D51" s="31">
        <f t="shared" si="0"/>
        <v>0.24999617087105025</v>
      </c>
    </row>
    <row r="52" spans="1:4" x14ac:dyDescent="0.2">
      <c r="A52" s="23" t="s">
        <v>10</v>
      </c>
      <c r="B52" s="122">
        <v>9670300</v>
      </c>
      <c r="C52" s="89">
        <v>7516183</v>
      </c>
      <c r="D52" s="79">
        <f t="shared" si="0"/>
        <v>0.28659719966903413</v>
      </c>
    </row>
    <row r="53" spans="1:4" x14ac:dyDescent="0.2">
      <c r="A53" s="23" t="s">
        <v>82</v>
      </c>
      <c r="B53" s="122">
        <v>2239995</v>
      </c>
      <c r="C53" s="89">
        <v>3009019</v>
      </c>
      <c r="D53" s="79">
        <f t="shared" si="0"/>
        <v>-0.25557299571720882</v>
      </c>
    </row>
    <row r="54" spans="1:4" x14ac:dyDescent="0.2">
      <c r="A54" s="18" t="s">
        <v>83</v>
      </c>
      <c r="B54" s="121">
        <v>3973204</v>
      </c>
      <c r="C54" s="88">
        <v>3966700</v>
      </c>
      <c r="D54" s="31">
        <f t="shared" si="0"/>
        <v>1.6396500869740591E-3</v>
      </c>
    </row>
    <row r="55" spans="1:4" x14ac:dyDescent="0.2">
      <c r="A55" s="35" t="s">
        <v>84</v>
      </c>
      <c r="B55" s="121">
        <v>0</v>
      </c>
      <c r="C55" s="88">
        <v>0</v>
      </c>
      <c r="D55" s="94">
        <v>0</v>
      </c>
    </row>
    <row r="56" spans="1:4" x14ac:dyDescent="0.2">
      <c r="A56" s="18" t="s">
        <v>85</v>
      </c>
      <c r="B56" s="121">
        <v>341502</v>
      </c>
      <c r="C56" s="88">
        <v>311562</v>
      </c>
      <c r="D56" s="31">
        <f t="shared" si="0"/>
        <v>9.6096443083559607E-2</v>
      </c>
    </row>
    <row r="57" spans="1:4" x14ac:dyDescent="0.2">
      <c r="A57" s="35" t="s">
        <v>84</v>
      </c>
      <c r="B57" s="123">
        <v>0</v>
      </c>
      <c r="C57" s="91">
        <v>166856</v>
      </c>
      <c r="D57" s="92" t="s">
        <v>139</v>
      </c>
    </row>
    <row r="58" spans="1:4" ht="22.5" x14ac:dyDescent="0.2">
      <c r="A58" s="18" t="s">
        <v>86</v>
      </c>
      <c r="B58" s="121">
        <v>0</v>
      </c>
      <c r="C58" s="88">
        <v>0</v>
      </c>
      <c r="D58" s="94">
        <v>0</v>
      </c>
    </row>
    <row r="59" spans="1:4" x14ac:dyDescent="0.2">
      <c r="A59" s="18" t="s">
        <v>87</v>
      </c>
      <c r="B59" s="121">
        <v>1013422</v>
      </c>
      <c r="C59" s="88">
        <v>389146</v>
      </c>
      <c r="D59" s="31">
        <f t="shared" si="0"/>
        <v>1.6042205239164735</v>
      </c>
    </row>
    <row r="60" spans="1:4" x14ac:dyDescent="0.2">
      <c r="A60" s="35" t="s">
        <v>88</v>
      </c>
      <c r="B60" s="121">
        <v>0</v>
      </c>
      <c r="C60" s="88">
        <v>0</v>
      </c>
      <c r="D60" s="94">
        <v>0</v>
      </c>
    </row>
    <row r="61" spans="1:4" x14ac:dyDescent="0.2">
      <c r="A61" s="23" t="s">
        <v>11</v>
      </c>
      <c r="B61" s="122">
        <v>5328128</v>
      </c>
      <c r="C61" s="89">
        <v>4667408</v>
      </c>
      <c r="D61" s="79">
        <f t="shared" si="0"/>
        <v>0.14156036926705357</v>
      </c>
    </row>
    <row r="62" spans="1:4" ht="22.5" x14ac:dyDescent="0.2">
      <c r="A62" s="23" t="s">
        <v>89</v>
      </c>
      <c r="B62" s="122">
        <v>0</v>
      </c>
      <c r="C62" s="89">
        <v>0</v>
      </c>
      <c r="D62" s="95">
        <v>0</v>
      </c>
    </row>
    <row r="63" spans="1:4" x14ac:dyDescent="0.2">
      <c r="A63" s="35" t="s">
        <v>80</v>
      </c>
      <c r="B63" s="121">
        <v>0</v>
      </c>
      <c r="C63" s="88">
        <v>0</v>
      </c>
      <c r="D63" s="94">
        <v>0</v>
      </c>
    </row>
    <row r="64" spans="1:4" x14ac:dyDescent="0.2">
      <c r="A64" s="35" t="s">
        <v>81</v>
      </c>
      <c r="B64" s="121">
        <v>0</v>
      </c>
      <c r="C64" s="88">
        <v>0</v>
      </c>
      <c r="D64" s="94">
        <v>0</v>
      </c>
    </row>
    <row r="65" spans="1:4" x14ac:dyDescent="0.2">
      <c r="A65" s="18" t="s">
        <v>90</v>
      </c>
      <c r="B65" s="121">
        <v>1811586</v>
      </c>
      <c r="C65" s="88">
        <v>1822329</v>
      </c>
      <c r="D65" s="31">
        <f t="shared" si="0"/>
        <v>-5.8952033359508625E-3</v>
      </c>
    </row>
    <row r="66" spans="1:4" x14ac:dyDescent="0.2">
      <c r="A66" s="35" t="s">
        <v>91</v>
      </c>
      <c r="B66" s="123">
        <v>0</v>
      </c>
      <c r="C66" s="91">
        <v>0</v>
      </c>
      <c r="D66" s="94">
        <v>0</v>
      </c>
    </row>
    <row r="67" spans="1:4" x14ac:dyDescent="0.2">
      <c r="A67" s="18" t="s">
        <v>92</v>
      </c>
      <c r="B67" s="121">
        <v>383221</v>
      </c>
      <c r="C67" s="88">
        <v>927528</v>
      </c>
      <c r="D67" s="31">
        <f t="shared" si="0"/>
        <v>-0.58683619254620889</v>
      </c>
    </row>
    <row r="68" spans="1:4" x14ac:dyDescent="0.2">
      <c r="A68" s="23" t="s">
        <v>93</v>
      </c>
      <c r="B68" s="122">
        <v>2194807</v>
      </c>
      <c r="C68" s="89">
        <v>2749857</v>
      </c>
      <c r="D68" s="79">
        <f t="shared" si="0"/>
        <v>-0.20184685967306665</v>
      </c>
    </row>
    <row r="69" spans="1:4" x14ac:dyDescent="0.2">
      <c r="A69" s="23" t="s">
        <v>94</v>
      </c>
      <c r="B69" s="122">
        <v>3133321</v>
      </c>
      <c r="C69" s="89">
        <v>1917551</v>
      </c>
      <c r="D69" s="79">
        <f>(B69-C69)/C69</f>
        <v>0.63402225025566461</v>
      </c>
    </row>
    <row r="70" spans="1:4" x14ac:dyDescent="0.2">
      <c r="A70" s="23" t="s">
        <v>95</v>
      </c>
      <c r="B70" s="122">
        <v>17238423</v>
      </c>
      <c r="C70" s="89">
        <v>15192610</v>
      </c>
      <c r="D70" s="79">
        <f t="shared" si="0"/>
        <v>0.13465842932846955</v>
      </c>
    </row>
    <row r="71" spans="1:4" x14ac:dyDescent="0.2">
      <c r="A71" s="23" t="s">
        <v>96</v>
      </c>
      <c r="B71" s="122">
        <v>11865107</v>
      </c>
      <c r="C71" s="89">
        <v>10266040</v>
      </c>
      <c r="D71" s="79">
        <f t="shared" si="0"/>
        <v>0.15576278681945521</v>
      </c>
    </row>
    <row r="72" spans="1:4" x14ac:dyDescent="0.2">
      <c r="A72" s="23" t="s">
        <v>97</v>
      </c>
      <c r="B72" s="122">
        <v>5373316</v>
      </c>
      <c r="C72" s="89">
        <v>4926570</v>
      </c>
      <c r="D72" s="79">
        <f t="shared" si="0"/>
        <v>9.0680940289085507E-2</v>
      </c>
    </row>
    <row r="73" spans="1:4" x14ac:dyDescent="0.2">
      <c r="A73" s="18" t="s">
        <v>98</v>
      </c>
      <c r="B73" s="121">
        <v>67384</v>
      </c>
      <c r="C73" s="88">
        <v>150107</v>
      </c>
      <c r="D73" s="31">
        <f t="shared" si="0"/>
        <v>-0.55109355326533738</v>
      </c>
    </row>
    <row r="74" spans="1:4" x14ac:dyDescent="0.2">
      <c r="A74" s="18" t="s">
        <v>99</v>
      </c>
      <c r="B74" s="121">
        <v>0</v>
      </c>
      <c r="C74" s="88">
        <v>0</v>
      </c>
      <c r="D74" s="94">
        <v>0</v>
      </c>
    </row>
    <row r="75" spans="1:4" x14ac:dyDescent="0.2">
      <c r="A75" s="18" t="s">
        <v>100</v>
      </c>
      <c r="B75" s="121">
        <v>0</v>
      </c>
      <c r="C75" s="88">
        <v>0</v>
      </c>
      <c r="D75" s="94">
        <v>0</v>
      </c>
    </row>
    <row r="76" spans="1:4" ht="22.5" x14ac:dyDescent="0.2">
      <c r="A76" s="23" t="s">
        <v>101</v>
      </c>
      <c r="B76" s="122">
        <v>5305932</v>
      </c>
      <c r="C76" s="89">
        <v>4776463</v>
      </c>
      <c r="D76" s="79">
        <f t="shared" ref="D76:D78" si="1">(B76-C76)/C76</f>
        <v>0.11084959728569027</v>
      </c>
    </row>
    <row r="77" spans="1:4" x14ac:dyDescent="0.2">
      <c r="A77" s="18" t="s">
        <v>102</v>
      </c>
      <c r="B77" s="125">
        <v>0</v>
      </c>
      <c r="C77" s="96">
        <v>0</v>
      </c>
      <c r="D77" s="94">
        <v>0</v>
      </c>
    </row>
    <row r="78" spans="1:4" x14ac:dyDescent="0.2">
      <c r="A78" s="25" t="s">
        <v>138</v>
      </c>
      <c r="B78" s="124">
        <v>5305932</v>
      </c>
      <c r="C78" s="93">
        <v>4776463</v>
      </c>
      <c r="D78" s="79">
        <f t="shared" si="1"/>
        <v>0.11084959728569027</v>
      </c>
    </row>
    <row r="79" spans="1:4" outlineLevel="1" x14ac:dyDescent="0.2"/>
    <row r="80" spans="1:4" outlineLevel="1" x14ac:dyDescent="0.2">
      <c r="A80" s="36"/>
      <c r="B80" s="16"/>
      <c r="C80" s="16"/>
    </row>
    <row r="81" spans="1:3" outlineLevel="1" x14ac:dyDescent="0.2">
      <c r="A81" s="20"/>
      <c r="B81" s="11"/>
      <c r="C81" s="11"/>
    </row>
    <row r="82" spans="1:3" outlineLevel="1" x14ac:dyDescent="0.2"/>
    <row r="83" spans="1:3" outlineLevel="1" x14ac:dyDescent="0.2">
      <c r="A83" s="20"/>
      <c r="B83" s="9"/>
      <c r="C83" s="9"/>
    </row>
    <row r="84" spans="1:3" outlineLevel="1" x14ac:dyDescent="0.2">
      <c r="A84" s="20"/>
      <c r="B84" s="11"/>
      <c r="C84" s="11"/>
    </row>
    <row r="87" spans="1:3" x14ac:dyDescent="0.2">
      <c r="A87" s="20"/>
    </row>
    <row r="88" spans="1:3" x14ac:dyDescent="0.2">
      <c r="A88" s="22"/>
    </row>
    <row r="89" spans="1:3" x14ac:dyDescent="0.2">
      <c r="B89" s="10"/>
      <c r="C89" s="10"/>
    </row>
    <row r="90" spans="1:3" x14ac:dyDescent="0.2">
      <c r="B90" s="10"/>
      <c r="C90" s="10"/>
    </row>
    <row r="91" spans="1:3" x14ac:dyDescent="0.2">
      <c r="B91" s="10"/>
      <c r="C91" s="10"/>
    </row>
    <row r="92" spans="1:3" x14ac:dyDescent="0.2">
      <c r="B92" s="10"/>
      <c r="C92" s="10"/>
    </row>
    <row r="96" spans="1:3" x14ac:dyDescent="0.2">
      <c r="B96" s="10"/>
      <c r="C96" s="10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scale="81"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1DDB-05BF-4E32-BE64-2CF2BBE4F619}">
  <sheetPr>
    <tabColor rgb="FFFFC000"/>
    <pageSetUpPr fitToPage="1"/>
  </sheetPr>
  <dimension ref="A1:F32"/>
  <sheetViews>
    <sheetView zoomScale="120" zoomScaleNormal="120" workbookViewId="0">
      <selection activeCell="A15" sqref="A15:D22"/>
    </sheetView>
  </sheetViews>
  <sheetFormatPr defaultRowHeight="11.25" outlineLevelRow="1" x14ac:dyDescent="0.2"/>
  <cols>
    <col min="1" max="1" width="47.1640625" style="18" customWidth="1"/>
    <col min="2" max="3" width="15.1640625" customWidth="1"/>
    <col min="4" max="4" width="10.1640625" style="14" customWidth="1"/>
  </cols>
  <sheetData>
    <row r="1" spans="1:6" ht="15" x14ac:dyDescent="0.2">
      <c r="A1" s="133" t="s">
        <v>103</v>
      </c>
      <c r="B1" s="133"/>
      <c r="C1" s="133"/>
      <c r="D1" s="133"/>
      <c r="E1" s="133"/>
      <c r="F1" s="133"/>
    </row>
    <row r="2" spans="1:6" ht="15" x14ac:dyDescent="0.2">
      <c r="A2" s="132" t="s">
        <v>108</v>
      </c>
      <c r="B2" s="132"/>
      <c r="C2" s="132"/>
      <c r="D2" s="132"/>
      <c r="E2" s="132"/>
      <c r="F2" s="132"/>
    </row>
    <row r="3" spans="1:6" ht="15" x14ac:dyDescent="0.2">
      <c r="A3" s="132" t="s">
        <v>152</v>
      </c>
      <c r="B3" s="132"/>
      <c r="C3" s="132"/>
      <c r="D3" s="132"/>
      <c r="E3" s="132"/>
      <c r="F3" s="132"/>
    </row>
    <row r="4" spans="1:6" ht="15" x14ac:dyDescent="0.2">
      <c r="A4" s="132" t="s">
        <v>105</v>
      </c>
      <c r="B4" s="132"/>
      <c r="C4" s="132"/>
      <c r="D4" s="132"/>
      <c r="E4" s="132"/>
      <c r="F4" s="132"/>
    </row>
    <row r="5" spans="1:6" ht="23.25" customHeight="1" x14ac:dyDescent="0.2">
      <c r="A5" s="32"/>
      <c r="B5" s="6"/>
      <c r="C5" s="6"/>
    </row>
    <row r="6" spans="1:6" ht="13.5" customHeight="1" x14ac:dyDescent="0.25">
      <c r="A6" s="37" t="s">
        <v>120</v>
      </c>
      <c r="B6" s="53">
        <v>45657</v>
      </c>
      <c r="C6" s="53">
        <v>45291</v>
      </c>
      <c r="D6" s="85" t="s">
        <v>106</v>
      </c>
    </row>
    <row r="7" spans="1:6" x14ac:dyDescent="0.2">
      <c r="A7" s="18" t="s">
        <v>5</v>
      </c>
      <c r="B7" s="10">
        <f>'IS DN Agrar Group'!B22</f>
        <v>11910295</v>
      </c>
      <c r="C7" s="10">
        <f>'IS DN Agrar Group'!C22</f>
        <v>10525202</v>
      </c>
      <c r="D7" s="28">
        <f t="shared" ref="D7:D13" si="0">(B7-C7)/C7</f>
        <v>0.13159775935891777</v>
      </c>
    </row>
    <row r="8" spans="1:6" x14ac:dyDescent="0.2">
      <c r="A8" s="18" t="s">
        <v>10</v>
      </c>
      <c r="B8" s="10">
        <f>'IS DN Agrar Group'!B52</f>
        <v>9670300</v>
      </c>
      <c r="C8" s="10">
        <f>'IS DN Agrar Group'!C52</f>
        <v>7516183</v>
      </c>
      <c r="D8" s="28">
        <f t="shared" si="0"/>
        <v>0.28659719966903413</v>
      </c>
    </row>
    <row r="9" spans="1:6" x14ac:dyDescent="0.2">
      <c r="A9" s="23" t="s">
        <v>82</v>
      </c>
      <c r="B9" s="24">
        <f>B7-B8</f>
        <v>2239995</v>
      </c>
      <c r="C9" s="24">
        <f>C7-C8</f>
        <v>3009019</v>
      </c>
      <c r="D9" s="30">
        <f t="shared" si="0"/>
        <v>-0.25557299571720882</v>
      </c>
    </row>
    <row r="10" spans="1:6" x14ac:dyDescent="0.2">
      <c r="A10" s="18" t="s">
        <v>11</v>
      </c>
      <c r="B10" s="10">
        <f>'IS DN Agrar Group'!B61</f>
        <v>5328128</v>
      </c>
      <c r="C10" s="10">
        <f>'IS DN Agrar Group'!C61</f>
        <v>4667408</v>
      </c>
      <c r="D10" s="28">
        <f t="shared" si="0"/>
        <v>0.14156036926705357</v>
      </c>
    </row>
    <row r="11" spans="1:6" x14ac:dyDescent="0.2">
      <c r="A11" s="18" t="s">
        <v>93</v>
      </c>
      <c r="B11" s="10">
        <f>'IS DN Agrar Group'!B68</f>
        <v>2194807</v>
      </c>
      <c r="C11" s="10">
        <f>'IS DN Agrar Group'!C68</f>
        <v>2749857</v>
      </c>
      <c r="D11" s="28">
        <f t="shared" si="0"/>
        <v>-0.20184685967306665</v>
      </c>
    </row>
    <row r="12" spans="1:6" x14ac:dyDescent="0.2">
      <c r="A12" s="23" t="s">
        <v>94</v>
      </c>
      <c r="B12" s="24">
        <f>B10-B11</f>
        <v>3133321</v>
      </c>
      <c r="C12" s="24">
        <f>C10-C11</f>
        <v>1917551</v>
      </c>
      <c r="D12" s="30">
        <f>(B12-C12)/C12</f>
        <v>0.63402225025566461</v>
      </c>
    </row>
    <row r="13" spans="1:6" x14ac:dyDescent="0.2">
      <c r="A13" s="18" t="s">
        <v>122</v>
      </c>
      <c r="B13" s="10">
        <f>'IS DN Agrar Group'!B72</f>
        <v>5373316</v>
      </c>
      <c r="C13" s="10">
        <f>'IS DN Agrar Group'!C72</f>
        <v>4926570</v>
      </c>
      <c r="D13" s="28">
        <f t="shared" si="0"/>
        <v>9.0680940289085507E-2</v>
      </c>
    </row>
    <row r="14" spans="1:6" s="80" customFormat="1" ht="24" customHeight="1" x14ac:dyDescent="0.2">
      <c r="A14" s="78" t="s">
        <v>121</v>
      </c>
      <c r="B14" s="77">
        <f>'IS DN Agrar Group'!B76</f>
        <v>5305932</v>
      </c>
      <c r="C14" s="77">
        <f>'IS DN Agrar Group'!C76</f>
        <v>4776463</v>
      </c>
      <c r="D14" s="79">
        <f t="shared" ref="D14" si="1">(B14-C14)/C14</f>
        <v>0.11084959728569027</v>
      </c>
    </row>
    <row r="15" spans="1:6" outlineLevel="1" x14ac:dyDescent="0.2"/>
    <row r="16" spans="1:6" outlineLevel="1" x14ac:dyDescent="0.2">
      <c r="A16" s="36"/>
      <c r="B16" s="16"/>
      <c r="C16" s="16"/>
    </row>
    <row r="17" spans="1:3" outlineLevel="1" x14ac:dyDescent="0.2">
      <c r="A17" s="20"/>
      <c r="B17" s="11"/>
      <c r="C17" s="11"/>
    </row>
    <row r="18" spans="1:3" outlineLevel="1" x14ac:dyDescent="0.2"/>
    <row r="19" spans="1:3" outlineLevel="1" x14ac:dyDescent="0.2">
      <c r="A19" s="20"/>
      <c r="B19" s="9"/>
      <c r="C19" s="9"/>
    </row>
    <row r="20" spans="1:3" outlineLevel="1" x14ac:dyDescent="0.2">
      <c r="A20" s="20"/>
      <c r="B20" s="11"/>
      <c r="C20" s="11"/>
    </row>
    <row r="23" spans="1:3" x14ac:dyDescent="0.2">
      <c r="A23" s="20"/>
    </row>
    <row r="24" spans="1:3" x14ac:dyDescent="0.2">
      <c r="A24" s="22"/>
    </row>
    <row r="25" spans="1:3" x14ac:dyDescent="0.2">
      <c r="B25" s="10"/>
      <c r="C25" s="10"/>
    </row>
    <row r="26" spans="1:3" x14ac:dyDescent="0.2">
      <c r="B26" s="10"/>
      <c r="C26" s="10"/>
    </row>
    <row r="27" spans="1:3" x14ac:dyDescent="0.2">
      <c r="B27" s="10"/>
      <c r="C27" s="10"/>
    </row>
    <row r="28" spans="1:3" x14ac:dyDescent="0.2">
      <c r="B28" s="10"/>
      <c r="C28" s="10"/>
    </row>
    <row r="32" spans="1:3" x14ac:dyDescent="0.2">
      <c r="B32" s="10"/>
      <c r="C32" s="10"/>
    </row>
  </sheetData>
  <mergeCells count="4">
    <mergeCell ref="A1:F1"/>
    <mergeCell ref="A2:F2"/>
    <mergeCell ref="A3:F3"/>
    <mergeCell ref="A4:F4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3D8E-9927-4EA2-B0D0-7CF55E5D766F}">
  <sheetPr>
    <tabColor rgb="FFFFC000"/>
    <pageSetUpPr fitToPage="1"/>
  </sheetPr>
  <dimension ref="A1:F93"/>
  <sheetViews>
    <sheetView showGridLines="0" topLeftCell="A3" zoomScale="115" zoomScaleNormal="115" workbookViewId="0">
      <selection activeCell="A15" sqref="A15:D22"/>
    </sheetView>
  </sheetViews>
  <sheetFormatPr defaultRowHeight="11.25" outlineLevelRow="1" x14ac:dyDescent="0.2"/>
  <cols>
    <col min="1" max="1" width="53.83203125" style="18" customWidth="1"/>
    <col min="2" max="3" width="15.1640625" customWidth="1"/>
    <col min="4" max="4" width="10.1640625" style="14" customWidth="1"/>
  </cols>
  <sheetData>
    <row r="1" spans="1:6" ht="15" x14ac:dyDescent="0.2">
      <c r="A1" s="133" t="s">
        <v>103</v>
      </c>
      <c r="B1" s="133"/>
      <c r="C1" s="133"/>
      <c r="D1" s="133"/>
      <c r="E1" s="51"/>
      <c r="F1" s="51"/>
    </row>
    <row r="2" spans="1:6" ht="15" x14ac:dyDescent="0.2">
      <c r="A2" s="132" t="s">
        <v>108</v>
      </c>
      <c r="B2" s="132"/>
      <c r="C2" s="132"/>
      <c r="D2" s="132"/>
      <c r="E2" s="52"/>
      <c r="F2" s="52"/>
    </row>
    <row r="3" spans="1:6" ht="15" x14ac:dyDescent="0.2">
      <c r="A3" s="132" t="s">
        <v>152</v>
      </c>
      <c r="B3" s="132"/>
      <c r="C3" s="132"/>
      <c r="D3" s="132"/>
      <c r="E3" s="52"/>
      <c r="F3" s="52"/>
    </row>
    <row r="4" spans="1:6" ht="15" x14ac:dyDescent="0.2">
      <c r="A4" s="132" t="s">
        <v>105</v>
      </c>
      <c r="B4" s="132"/>
      <c r="C4" s="132"/>
      <c r="D4" s="132"/>
      <c r="E4" s="52"/>
      <c r="F4" s="52"/>
    </row>
    <row r="5" spans="1:6" ht="23.25" customHeight="1" x14ac:dyDescent="0.2">
      <c r="A5" s="32"/>
      <c r="B5" s="6"/>
      <c r="C5" s="6"/>
    </row>
    <row r="6" spans="1:6" ht="13.5" customHeight="1" x14ac:dyDescent="0.2">
      <c r="A6" s="33"/>
      <c r="B6" s="53">
        <v>45657</v>
      </c>
      <c r="C6" s="53">
        <v>45291</v>
      </c>
      <c r="D6" s="85" t="s">
        <v>106</v>
      </c>
    </row>
    <row r="7" spans="1:6" x14ac:dyDescent="0.2">
      <c r="A7" s="33"/>
      <c r="B7" s="17"/>
      <c r="C7" s="17"/>
    </row>
    <row r="8" spans="1:6" x14ac:dyDescent="0.2">
      <c r="A8" s="81" t="s">
        <v>4</v>
      </c>
      <c r="B8" s="91">
        <f>'IS DN Agrar Group'!B8</f>
        <v>11879849</v>
      </c>
      <c r="C8" s="91">
        <f>'IS DN Agrar Group'!C8</f>
        <v>10502550</v>
      </c>
      <c r="D8" s="31">
        <f>(B8-C8)/C8</f>
        <v>0.13113948517264853</v>
      </c>
    </row>
    <row r="9" spans="1:6" hidden="1" x14ac:dyDescent="0.2">
      <c r="A9" s="18" t="s">
        <v>47</v>
      </c>
      <c r="B9" s="88">
        <v>10502550</v>
      </c>
      <c r="C9" s="88">
        <v>6955755</v>
      </c>
      <c r="D9" s="31">
        <f t="shared" ref="D9:D69" si="0">(B9-C9)/C9</f>
        <v>0.509907982670465</v>
      </c>
    </row>
    <row r="10" spans="1:6" hidden="1" x14ac:dyDescent="0.2">
      <c r="A10" s="18" t="s">
        <v>48</v>
      </c>
      <c r="B10" s="88">
        <v>0</v>
      </c>
      <c r="C10" s="88">
        <v>0</v>
      </c>
      <c r="D10" s="94">
        <v>0</v>
      </c>
    </row>
    <row r="11" spans="1:6" hidden="1" x14ac:dyDescent="0.2">
      <c r="A11" s="18" t="s">
        <v>49</v>
      </c>
      <c r="B11" s="88">
        <v>0</v>
      </c>
      <c r="C11" s="88">
        <v>0</v>
      </c>
      <c r="D11" s="94">
        <v>0</v>
      </c>
    </row>
    <row r="12" spans="1:6" ht="22.5" hidden="1" x14ac:dyDescent="0.2">
      <c r="A12" s="18" t="s">
        <v>50</v>
      </c>
      <c r="B12" s="88">
        <v>0</v>
      </c>
      <c r="C12" s="88">
        <v>0</v>
      </c>
      <c r="D12" s="94">
        <v>0</v>
      </c>
    </row>
    <row r="13" spans="1:6" ht="12" hidden="1" customHeight="1" x14ac:dyDescent="0.2">
      <c r="A13" s="18" t="s">
        <v>51</v>
      </c>
      <c r="B13" s="88">
        <v>0</v>
      </c>
      <c r="C13" s="88">
        <v>0</v>
      </c>
      <c r="D13" s="94">
        <v>0</v>
      </c>
    </row>
    <row r="14" spans="1:6" hidden="1" x14ac:dyDescent="0.2">
      <c r="A14" s="18" t="s">
        <v>52</v>
      </c>
      <c r="B14" s="88">
        <v>0</v>
      </c>
      <c r="C14" s="88">
        <v>0</v>
      </c>
      <c r="D14" s="94">
        <v>0</v>
      </c>
    </row>
    <row r="15" spans="1:6" hidden="1" x14ac:dyDescent="0.2">
      <c r="A15" s="18" t="s">
        <v>53</v>
      </c>
      <c r="B15" s="88">
        <v>0</v>
      </c>
      <c r="C15" s="88">
        <v>0</v>
      </c>
      <c r="D15" s="94">
        <v>0</v>
      </c>
    </row>
    <row r="16" spans="1:6" hidden="1" x14ac:dyDescent="0.2">
      <c r="A16" s="18" t="s">
        <v>54</v>
      </c>
      <c r="B16" s="88">
        <v>0</v>
      </c>
      <c r="C16" s="88">
        <v>0</v>
      </c>
      <c r="D16" s="94">
        <v>0</v>
      </c>
    </row>
    <row r="17" spans="1:4" hidden="1" x14ac:dyDescent="0.2">
      <c r="A17" s="18" t="s">
        <v>55</v>
      </c>
      <c r="B17" s="88">
        <v>0</v>
      </c>
      <c r="C17" s="88">
        <v>0</v>
      </c>
      <c r="D17" s="94">
        <v>0</v>
      </c>
    </row>
    <row r="18" spans="1:4" hidden="1" x14ac:dyDescent="0.2">
      <c r="A18" s="18" t="s">
        <v>56</v>
      </c>
      <c r="B18" s="88">
        <v>0</v>
      </c>
      <c r="C18" s="88">
        <v>0</v>
      </c>
      <c r="D18" s="94">
        <v>0</v>
      </c>
    </row>
    <row r="19" spans="1:4" hidden="1" x14ac:dyDescent="0.2">
      <c r="A19" s="18" t="s">
        <v>57</v>
      </c>
      <c r="B19" s="88">
        <v>0</v>
      </c>
      <c r="C19" s="88">
        <v>320</v>
      </c>
      <c r="D19" s="94">
        <v>0</v>
      </c>
    </row>
    <row r="20" spans="1:4" hidden="1" x14ac:dyDescent="0.2">
      <c r="A20" s="18" t="s">
        <v>58</v>
      </c>
      <c r="B20" s="88">
        <v>22652</v>
      </c>
      <c r="C20" s="88">
        <v>286853</v>
      </c>
      <c r="D20" s="31">
        <f t="shared" si="0"/>
        <v>-0.92103272407818637</v>
      </c>
    </row>
    <row r="21" spans="1:4" hidden="1" x14ac:dyDescent="0.2">
      <c r="A21" s="34" t="s">
        <v>59</v>
      </c>
      <c r="B21" s="88">
        <v>0</v>
      </c>
      <c r="C21" s="88">
        <v>0</v>
      </c>
      <c r="D21" s="94">
        <v>0</v>
      </c>
    </row>
    <row r="22" spans="1:4" hidden="1" x14ac:dyDescent="0.2">
      <c r="A22" s="34" t="s">
        <v>60</v>
      </c>
      <c r="B22" s="88">
        <v>0</v>
      </c>
      <c r="C22" s="88">
        <v>0</v>
      </c>
      <c r="D22" s="94">
        <v>0</v>
      </c>
    </row>
    <row r="23" spans="1:4" x14ac:dyDescent="0.2">
      <c r="A23" s="23" t="s">
        <v>5</v>
      </c>
      <c r="B23" s="89">
        <f>'IS DN Agrar Group'!B22</f>
        <v>11910295</v>
      </c>
      <c r="C23" s="89">
        <f>'IS DN Agrar Group'!C22</f>
        <v>10525202</v>
      </c>
      <c r="D23" s="79">
        <f t="shared" si="0"/>
        <v>0.13159775935891777</v>
      </c>
    </row>
    <row r="24" spans="1:4" x14ac:dyDescent="0.2">
      <c r="A24" s="18" t="s">
        <v>61</v>
      </c>
      <c r="B24" s="91">
        <f>'IS DN Agrar Group'!B23</f>
        <v>54335</v>
      </c>
      <c r="C24" s="91">
        <f>'IS DN Agrar Group'!C23</f>
        <v>59267</v>
      </c>
      <c r="D24" s="31">
        <f t="shared" si="0"/>
        <v>-8.3216629827728747E-2</v>
      </c>
    </row>
    <row r="25" spans="1:4" hidden="1" x14ac:dyDescent="0.2">
      <c r="A25" s="18" t="s">
        <v>62</v>
      </c>
      <c r="B25" s="91">
        <v>116033</v>
      </c>
      <c r="C25" s="91">
        <f>'IS DN Agrar Group'!C24</f>
        <v>116033</v>
      </c>
      <c r="D25" s="31">
        <f t="shared" si="0"/>
        <v>0</v>
      </c>
    </row>
    <row r="26" spans="1:4" hidden="1" x14ac:dyDescent="0.2">
      <c r="A26" s="18" t="s">
        <v>63</v>
      </c>
      <c r="B26" s="91">
        <v>106887</v>
      </c>
      <c r="C26" s="91">
        <f>'IS DN Agrar Group'!C25</f>
        <v>106887</v>
      </c>
      <c r="D26" s="31">
        <f t="shared" si="0"/>
        <v>0</v>
      </c>
    </row>
    <row r="27" spans="1:4" hidden="1" x14ac:dyDescent="0.2">
      <c r="A27" s="18" t="s">
        <v>64</v>
      </c>
      <c r="B27" s="91">
        <v>0</v>
      </c>
      <c r="C27" s="91">
        <f>'IS DN Agrar Group'!C26</f>
        <v>0</v>
      </c>
      <c r="D27" s="97">
        <v>0</v>
      </c>
    </row>
    <row r="28" spans="1:4" hidden="1" x14ac:dyDescent="0.2">
      <c r="A28" s="18" t="s">
        <v>65</v>
      </c>
      <c r="B28" s="91">
        <v>0</v>
      </c>
      <c r="C28" s="91">
        <f>'IS DN Agrar Group'!C27</f>
        <v>0</v>
      </c>
      <c r="D28" s="97">
        <v>0</v>
      </c>
    </row>
    <row r="29" spans="1:4" x14ac:dyDescent="0.2">
      <c r="A29" s="18" t="s">
        <v>6</v>
      </c>
      <c r="B29" s="91">
        <f>'IS DN Agrar Group'!B28</f>
        <v>4325448</v>
      </c>
      <c r="C29" s="91">
        <f>'IS DN Agrar Group'!C28</f>
        <v>4156381</v>
      </c>
      <c r="D29" s="31">
        <f t="shared" si="0"/>
        <v>4.0676492361985103E-2</v>
      </c>
    </row>
    <row r="30" spans="1:4" hidden="1" x14ac:dyDescent="0.2">
      <c r="A30" s="18" t="s">
        <v>66</v>
      </c>
      <c r="B30" s="91">
        <v>4041609</v>
      </c>
      <c r="C30" s="91">
        <f>'IS DN Agrar Group'!C29</f>
        <v>4041610</v>
      </c>
      <c r="D30" s="31">
        <f t="shared" si="0"/>
        <v>-2.4742614948003395E-7</v>
      </c>
    </row>
    <row r="31" spans="1:4" hidden="1" x14ac:dyDescent="0.2">
      <c r="A31" s="18" t="s">
        <v>67</v>
      </c>
      <c r="B31" s="91">
        <v>114771</v>
      </c>
      <c r="C31" s="91">
        <f>'IS DN Agrar Group'!C30</f>
        <v>114771</v>
      </c>
      <c r="D31" s="31">
        <f t="shared" si="0"/>
        <v>0</v>
      </c>
    </row>
    <row r="32" spans="1:4" s="80" customFormat="1" ht="22.5" x14ac:dyDescent="0.2">
      <c r="A32" s="81" t="s">
        <v>7</v>
      </c>
      <c r="B32" s="91">
        <f>'IS DN Agrar Group'!B31</f>
        <v>1796359</v>
      </c>
      <c r="C32" s="91">
        <f>'IS DN Agrar Group'!C31</f>
        <v>1049359</v>
      </c>
      <c r="D32" s="31">
        <f t="shared" si="0"/>
        <v>0.71186314693065</v>
      </c>
    </row>
    <row r="33" spans="1:4" hidden="1" x14ac:dyDescent="0.2">
      <c r="A33" s="18" t="s">
        <v>68</v>
      </c>
      <c r="B33" s="91">
        <v>1049359</v>
      </c>
      <c r="C33" s="91">
        <f>'IS DN Agrar Group'!C32</f>
        <v>1049359</v>
      </c>
      <c r="D33" s="31">
        <f t="shared" si="0"/>
        <v>0</v>
      </c>
    </row>
    <row r="34" spans="1:4" hidden="1" x14ac:dyDescent="0.2">
      <c r="A34" s="18" t="s">
        <v>69</v>
      </c>
      <c r="B34" s="91">
        <v>0</v>
      </c>
      <c r="C34" s="91">
        <f>'IS DN Agrar Group'!C34</f>
        <v>0</v>
      </c>
      <c r="D34" s="97">
        <v>0</v>
      </c>
    </row>
    <row r="35" spans="1:4" x14ac:dyDescent="0.2">
      <c r="A35" s="18" t="s">
        <v>8</v>
      </c>
      <c r="B35" s="91">
        <v>0</v>
      </c>
      <c r="C35" s="91">
        <f>'IS DN Agrar Group'!C35</f>
        <v>0</v>
      </c>
      <c r="D35" s="97">
        <v>0</v>
      </c>
    </row>
    <row r="36" spans="1:4" hidden="1" x14ac:dyDescent="0.2">
      <c r="A36" s="18" t="s">
        <v>70</v>
      </c>
      <c r="B36" s="91">
        <v>155733</v>
      </c>
      <c r="C36" s="91">
        <f>'IS DN Agrar Group'!C36</f>
        <v>155733</v>
      </c>
      <c r="D36" s="97">
        <v>0</v>
      </c>
    </row>
    <row r="37" spans="1:4" hidden="1" x14ac:dyDescent="0.2">
      <c r="A37" s="18" t="s">
        <v>71</v>
      </c>
      <c r="B37" s="91">
        <v>155733</v>
      </c>
      <c r="C37" s="91">
        <f>'IS DN Agrar Group'!C37</f>
        <v>155733</v>
      </c>
      <c r="D37" s="97">
        <v>0</v>
      </c>
    </row>
    <row r="38" spans="1:4" x14ac:dyDescent="0.2">
      <c r="A38" s="18" t="s">
        <v>9</v>
      </c>
      <c r="B38" s="91">
        <f>'IS DN Agrar Group'!B38</f>
        <v>3296932</v>
      </c>
      <c r="C38" s="91">
        <f>'IS DN Agrar Group'!C38</f>
        <v>2011934</v>
      </c>
      <c r="D38" s="31">
        <f t="shared" si="0"/>
        <v>0.63868794900826764</v>
      </c>
    </row>
    <row r="39" spans="1:4" hidden="1" x14ac:dyDescent="0.2">
      <c r="A39" s="18" t="s">
        <v>72</v>
      </c>
      <c r="B39" s="91">
        <v>1968121</v>
      </c>
      <c r="C39" s="91">
        <f>'IS DN Agrar Group'!C39</f>
        <v>1968121</v>
      </c>
      <c r="D39" s="31">
        <f t="shared" si="0"/>
        <v>0</v>
      </c>
    </row>
    <row r="40" spans="1:4" ht="33.75" hidden="1" x14ac:dyDescent="0.2">
      <c r="A40" s="18" t="s">
        <v>73</v>
      </c>
      <c r="B40" s="91">
        <v>3901</v>
      </c>
      <c r="C40" s="91">
        <f>'IS DN Agrar Group'!C44</f>
        <v>3901</v>
      </c>
      <c r="D40" s="31">
        <f t="shared" si="0"/>
        <v>0</v>
      </c>
    </row>
    <row r="41" spans="1:4" hidden="1" x14ac:dyDescent="0.2">
      <c r="A41" s="18" t="s">
        <v>74</v>
      </c>
      <c r="B41" s="91">
        <v>0</v>
      </c>
      <c r="C41" s="91" t="e">
        <f>'IS DN Agrar Group'!#REF!</f>
        <v>#REF!</v>
      </c>
      <c r="D41" s="97">
        <v>0</v>
      </c>
    </row>
    <row r="42" spans="1:4" hidden="1" x14ac:dyDescent="0.2">
      <c r="A42" s="18" t="s">
        <v>75</v>
      </c>
      <c r="B42" s="91">
        <v>0</v>
      </c>
      <c r="C42" s="91" t="e">
        <f>'IS DN Agrar Group'!#REF!</f>
        <v>#REF!</v>
      </c>
      <c r="D42" s="97">
        <v>0</v>
      </c>
    </row>
    <row r="43" spans="1:4" hidden="1" x14ac:dyDescent="0.2">
      <c r="A43" s="18" t="s">
        <v>76</v>
      </c>
      <c r="B43" s="91">
        <v>0</v>
      </c>
      <c r="C43" s="91" t="e">
        <f>'IS DN Agrar Group'!#REF!</f>
        <v>#REF!</v>
      </c>
      <c r="D43" s="97">
        <v>0</v>
      </c>
    </row>
    <row r="44" spans="1:4" hidden="1" x14ac:dyDescent="0.2">
      <c r="A44" s="18" t="s">
        <v>77</v>
      </c>
      <c r="B44" s="91">
        <v>39912</v>
      </c>
      <c r="C44" s="91" t="e">
        <f>'IS DN Agrar Group'!#REF!</f>
        <v>#REF!</v>
      </c>
      <c r="D44" s="31" t="e">
        <f t="shared" si="0"/>
        <v>#REF!</v>
      </c>
    </row>
    <row r="45" spans="1:4" ht="33.75" hidden="1" x14ac:dyDescent="0.2">
      <c r="A45" s="18" t="s">
        <v>78</v>
      </c>
      <c r="B45" s="91">
        <v>0</v>
      </c>
      <c r="C45" s="91" t="e">
        <f>'IS DN Agrar Group'!#REF!</f>
        <v>#REF!</v>
      </c>
      <c r="D45" s="97">
        <v>0</v>
      </c>
    </row>
    <row r="46" spans="1:4" x14ac:dyDescent="0.2">
      <c r="A46" s="18" t="s">
        <v>79</v>
      </c>
      <c r="B46" s="91">
        <f>'IS DN Agrar Group'!B49</f>
        <v>-46975</v>
      </c>
      <c r="C46" s="91">
        <f>'IS DN Agrar Group'!C49</f>
        <v>16322</v>
      </c>
      <c r="D46" s="31">
        <f t="shared" si="0"/>
        <v>-3.8780173998284524</v>
      </c>
    </row>
    <row r="47" spans="1:4" hidden="1" x14ac:dyDescent="0.2">
      <c r="A47" s="35" t="s">
        <v>80</v>
      </c>
      <c r="B47" s="88">
        <v>81611</v>
      </c>
      <c r="C47" s="89">
        <f>'IS DN Agrar Group'!C50</f>
        <v>81611</v>
      </c>
      <c r="D47" s="31">
        <f t="shared" si="0"/>
        <v>0</v>
      </c>
    </row>
    <row r="48" spans="1:4" hidden="1" x14ac:dyDescent="0.2">
      <c r="A48" s="35" t="s">
        <v>81</v>
      </c>
      <c r="B48" s="88">
        <v>65289</v>
      </c>
      <c r="C48" s="89">
        <f>'IS DN Agrar Group'!C51</f>
        <v>65289</v>
      </c>
      <c r="D48" s="31">
        <f t="shared" si="0"/>
        <v>0</v>
      </c>
    </row>
    <row r="49" spans="1:4" x14ac:dyDescent="0.2">
      <c r="A49" s="23" t="s">
        <v>10</v>
      </c>
      <c r="B49" s="89">
        <f>'IS DN Agrar Group'!B52</f>
        <v>9670300</v>
      </c>
      <c r="C49" s="89">
        <f>'IS DN Agrar Group'!C52</f>
        <v>7516183</v>
      </c>
      <c r="D49" s="79">
        <f t="shared" si="0"/>
        <v>0.28659719966903413</v>
      </c>
    </row>
    <row r="50" spans="1:4" x14ac:dyDescent="0.2">
      <c r="A50" s="23" t="s">
        <v>82</v>
      </c>
      <c r="B50" s="89">
        <f>'IS DN Agrar Group'!B53</f>
        <v>2239995</v>
      </c>
      <c r="C50" s="89">
        <f>'IS DN Agrar Group'!C53</f>
        <v>3009019</v>
      </c>
      <c r="D50" s="79">
        <f t="shared" si="0"/>
        <v>-0.25557299571720882</v>
      </c>
    </row>
    <row r="51" spans="1:4" hidden="1" x14ac:dyDescent="0.2">
      <c r="A51" s="18" t="s">
        <v>83</v>
      </c>
      <c r="B51" s="88">
        <v>3966700</v>
      </c>
      <c r="C51" s="89">
        <f>'IS DN Agrar Group'!C54</f>
        <v>3966700</v>
      </c>
      <c r="D51" s="31">
        <f t="shared" si="0"/>
        <v>0</v>
      </c>
    </row>
    <row r="52" spans="1:4" hidden="1" x14ac:dyDescent="0.2">
      <c r="A52" s="35" t="s">
        <v>84</v>
      </c>
      <c r="B52" s="88">
        <v>0</v>
      </c>
      <c r="C52" s="89">
        <f>'IS DN Agrar Group'!C55</f>
        <v>0</v>
      </c>
      <c r="D52" s="94">
        <v>0</v>
      </c>
    </row>
    <row r="53" spans="1:4" hidden="1" x14ac:dyDescent="0.2">
      <c r="A53" s="18" t="s">
        <v>85</v>
      </c>
      <c r="B53" s="88">
        <v>311562</v>
      </c>
      <c r="C53" s="89">
        <f>'IS DN Agrar Group'!C56</f>
        <v>311562</v>
      </c>
      <c r="D53" s="31">
        <f t="shared" si="0"/>
        <v>0</v>
      </c>
    </row>
    <row r="54" spans="1:4" hidden="1" x14ac:dyDescent="0.2">
      <c r="A54" s="35" t="s">
        <v>84</v>
      </c>
      <c r="B54" s="91">
        <v>166856</v>
      </c>
      <c r="C54" s="89">
        <f>'IS DN Agrar Group'!C57</f>
        <v>166856</v>
      </c>
      <c r="D54" s="31">
        <f t="shared" si="0"/>
        <v>0</v>
      </c>
    </row>
    <row r="55" spans="1:4" ht="22.5" hidden="1" x14ac:dyDescent="0.2">
      <c r="A55" s="18" t="s">
        <v>86</v>
      </c>
      <c r="B55" s="88">
        <v>0</v>
      </c>
      <c r="C55" s="89">
        <f>'IS DN Agrar Group'!C58</f>
        <v>0</v>
      </c>
      <c r="D55" s="94">
        <v>0</v>
      </c>
    </row>
    <row r="56" spans="1:4" hidden="1" x14ac:dyDescent="0.2">
      <c r="A56" s="18" t="s">
        <v>87</v>
      </c>
      <c r="B56" s="88">
        <v>389146</v>
      </c>
      <c r="C56" s="89">
        <f>'IS DN Agrar Group'!C59</f>
        <v>389146</v>
      </c>
      <c r="D56" s="31">
        <f t="shared" si="0"/>
        <v>0</v>
      </c>
    </row>
    <row r="57" spans="1:4" hidden="1" x14ac:dyDescent="0.2">
      <c r="A57" s="35" t="s">
        <v>88</v>
      </c>
      <c r="B57" s="88">
        <v>0</v>
      </c>
      <c r="C57" s="89">
        <f>'IS DN Agrar Group'!C60</f>
        <v>0</v>
      </c>
      <c r="D57" s="94">
        <v>0</v>
      </c>
    </row>
    <row r="58" spans="1:4" x14ac:dyDescent="0.2">
      <c r="A58" s="18" t="s">
        <v>11</v>
      </c>
      <c r="B58" s="91">
        <f>'IS DN Agrar Group'!B61</f>
        <v>5328128</v>
      </c>
      <c r="C58" s="91">
        <f>'IS DN Agrar Group'!C61</f>
        <v>4667408</v>
      </c>
      <c r="D58" s="31">
        <f t="shared" si="0"/>
        <v>0.14156036926705357</v>
      </c>
    </row>
    <row r="59" spans="1:4" ht="22.5" hidden="1" x14ac:dyDescent="0.2">
      <c r="A59" s="18" t="s">
        <v>89</v>
      </c>
      <c r="B59" s="91">
        <v>0</v>
      </c>
      <c r="C59" s="91">
        <f>'IS DN Agrar Group'!C62</f>
        <v>0</v>
      </c>
      <c r="D59" s="97">
        <v>0</v>
      </c>
    </row>
    <row r="60" spans="1:4" hidden="1" x14ac:dyDescent="0.2">
      <c r="A60" s="35" t="s">
        <v>80</v>
      </c>
      <c r="B60" s="91">
        <v>0</v>
      </c>
      <c r="C60" s="91">
        <f>'IS DN Agrar Group'!C63</f>
        <v>0</v>
      </c>
      <c r="D60" s="97">
        <v>0</v>
      </c>
    </row>
    <row r="61" spans="1:4" hidden="1" x14ac:dyDescent="0.2">
      <c r="A61" s="35" t="s">
        <v>81</v>
      </c>
      <c r="B61" s="91">
        <v>0</v>
      </c>
      <c r="C61" s="91">
        <f>'IS DN Agrar Group'!C64</f>
        <v>0</v>
      </c>
      <c r="D61" s="97">
        <v>0</v>
      </c>
    </row>
    <row r="62" spans="1:4" hidden="1" x14ac:dyDescent="0.2">
      <c r="A62" s="18" t="s">
        <v>90</v>
      </c>
      <c r="B62" s="91">
        <v>1822329</v>
      </c>
      <c r="C62" s="91">
        <f>'IS DN Agrar Group'!C65</f>
        <v>1822329</v>
      </c>
      <c r="D62" s="31">
        <f t="shared" si="0"/>
        <v>0</v>
      </c>
    </row>
    <row r="63" spans="1:4" hidden="1" x14ac:dyDescent="0.2">
      <c r="A63" s="35" t="s">
        <v>91</v>
      </c>
      <c r="B63" s="91">
        <v>0</v>
      </c>
      <c r="C63" s="91">
        <f>'IS DN Agrar Group'!C66</f>
        <v>0</v>
      </c>
      <c r="D63" s="97">
        <v>0</v>
      </c>
    </row>
    <row r="64" spans="1:4" hidden="1" x14ac:dyDescent="0.2">
      <c r="A64" s="18" t="s">
        <v>92</v>
      </c>
      <c r="B64" s="91">
        <v>927528</v>
      </c>
      <c r="C64" s="91">
        <f>'IS DN Agrar Group'!C67</f>
        <v>927528</v>
      </c>
      <c r="D64" s="31">
        <f t="shared" si="0"/>
        <v>0</v>
      </c>
    </row>
    <row r="65" spans="1:4" x14ac:dyDescent="0.2">
      <c r="A65" s="18" t="s">
        <v>93</v>
      </c>
      <c r="B65" s="91">
        <f>'IS DN Agrar Group'!B68</f>
        <v>2194807</v>
      </c>
      <c r="C65" s="91">
        <f>'IS DN Agrar Group'!C68</f>
        <v>2749857</v>
      </c>
      <c r="D65" s="31">
        <f t="shared" si="0"/>
        <v>-0.20184685967306665</v>
      </c>
    </row>
    <row r="66" spans="1:4" x14ac:dyDescent="0.2">
      <c r="A66" s="23" t="s">
        <v>94</v>
      </c>
      <c r="B66" s="89">
        <f>'IS DN Agrar Group'!B69</f>
        <v>3133321</v>
      </c>
      <c r="C66" s="89">
        <f>'IS DN Agrar Group'!C69</f>
        <v>1917551</v>
      </c>
      <c r="D66" s="79">
        <f>(B66-C66)/C66</f>
        <v>0.63402225025566461</v>
      </c>
    </row>
    <row r="67" spans="1:4" x14ac:dyDescent="0.2">
      <c r="A67" s="18" t="s">
        <v>95</v>
      </c>
      <c r="B67" s="91">
        <f>'IS DN Agrar Group'!B70</f>
        <v>17238423</v>
      </c>
      <c r="C67" s="91">
        <f>'IS DN Agrar Group'!C70</f>
        <v>15192610</v>
      </c>
      <c r="D67" s="31">
        <f t="shared" si="0"/>
        <v>0.13465842932846955</v>
      </c>
    </row>
    <row r="68" spans="1:4" x14ac:dyDescent="0.2">
      <c r="A68" s="18" t="s">
        <v>96</v>
      </c>
      <c r="B68" s="91">
        <f>'IS DN Agrar Group'!B71</f>
        <v>11865107</v>
      </c>
      <c r="C68" s="91">
        <f>'IS DN Agrar Group'!C71</f>
        <v>10266040</v>
      </c>
      <c r="D68" s="31">
        <f t="shared" si="0"/>
        <v>0.15576278681945521</v>
      </c>
    </row>
    <row r="69" spans="1:4" x14ac:dyDescent="0.2">
      <c r="A69" s="23" t="s">
        <v>97</v>
      </c>
      <c r="B69" s="89">
        <f>'IS DN Agrar Group'!B72</f>
        <v>5373316</v>
      </c>
      <c r="C69" s="89">
        <f>'IS DN Agrar Group'!C72</f>
        <v>4926570</v>
      </c>
      <c r="D69" s="79">
        <f t="shared" si="0"/>
        <v>9.0680940289085507E-2</v>
      </c>
    </row>
    <row r="70" spans="1:4" hidden="1" x14ac:dyDescent="0.2">
      <c r="A70" s="18" t="s">
        <v>98</v>
      </c>
      <c r="B70" s="88">
        <v>150107</v>
      </c>
      <c r="C70" s="89">
        <f>'IS DN Agrar Group'!C73</f>
        <v>150107</v>
      </c>
      <c r="D70" s="92" t="s">
        <v>139</v>
      </c>
    </row>
    <row r="71" spans="1:4" hidden="1" x14ac:dyDescent="0.2">
      <c r="A71" s="18" t="s">
        <v>99</v>
      </c>
      <c r="B71" s="88">
        <v>0</v>
      </c>
      <c r="C71" s="89">
        <f>'IS DN Agrar Group'!C74</f>
        <v>0</v>
      </c>
      <c r="D71" s="94">
        <v>0</v>
      </c>
    </row>
    <row r="72" spans="1:4" hidden="1" x14ac:dyDescent="0.2">
      <c r="A72" s="18" t="s">
        <v>100</v>
      </c>
      <c r="B72" s="88">
        <v>0</v>
      </c>
      <c r="C72" s="89">
        <f>'IS DN Agrar Group'!C75</f>
        <v>0</v>
      </c>
      <c r="D72" s="94">
        <v>0</v>
      </c>
    </row>
    <row r="73" spans="1:4" ht="22.5" x14ac:dyDescent="0.2">
      <c r="A73" s="23" t="s">
        <v>101</v>
      </c>
      <c r="B73" s="89">
        <f>'IS DN Agrar Group'!B78</f>
        <v>5305932</v>
      </c>
      <c r="C73" s="89">
        <f>'IS DN Agrar Group'!C76</f>
        <v>4776463</v>
      </c>
      <c r="D73" s="79">
        <f t="shared" ref="D73:D75" si="1">(B73-C73)/C73</f>
        <v>0.11084959728569027</v>
      </c>
    </row>
    <row r="74" spans="1:4" hidden="1" x14ac:dyDescent="0.2">
      <c r="A74" s="18" t="s">
        <v>102</v>
      </c>
      <c r="B74" s="96">
        <v>0</v>
      </c>
      <c r="C74" s="96">
        <v>0</v>
      </c>
      <c r="D74" s="94">
        <v>0</v>
      </c>
    </row>
    <row r="75" spans="1:4" hidden="1" x14ac:dyDescent="0.2">
      <c r="A75" s="25" t="s">
        <v>138</v>
      </c>
      <c r="B75" s="93">
        <v>4776463</v>
      </c>
      <c r="C75" s="93">
        <v>1656619</v>
      </c>
      <c r="D75" s="79">
        <f t="shared" si="1"/>
        <v>1.883259820151767</v>
      </c>
    </row>
    <row r="76" spans="1:4" outlineLevel="1" x14ac:dyDescent="0.2"/>
    <row r="77" spans="1:4" outlineLevel="1" x14ac:dyDescent="0.2">
      <c r="A77" s="36"/>
      <c r="B77" s="16"/>
      <c r="C77" s="16"/>
    </row>
    <row r="78" spans="1:4" outlineLevel="1" x14ac:dyDescent="0.2">
      <c r="A78" s="20"/>
      <c r="B78" s="11"/>
      <c r="C78" s="11"/>
    </row>
    <row r="79" spans="1:4" outlineLevel="1" x14ac:dyDescent="0.2"/>
    <row r="80" spans="1:4" outlineLevel="1" x14ac:dyDescent="0.2">
      <c r="A80" s="20"/>
      <c r="B80" s="9"/>
      <c r="C80" s="9"/>
    </row>
    <row r="81" spans="1:3" outlineLevel="1" x14ac:dyDescent="0.2">
      <c r="A81" s="20"/>
      <c r="B81" s="11"/>
      <c r="C81" s="11"/>
    </row>
    <row r="84" spans="1:3" x14ac:dyDescent="0.2">
      <c r="A84" s="20"/>
    </row>
    <row r="85" spans="1:3" x14ac:dyDescent="0.2">
      <c r="A85" s="22"/>
    </row>
    <row r="86" spans="1:3" x14ac:dyDescent="0.2">
      <c r="B86" s="10"/>
      <c r="C86" s="10"/>
    </row>
    <row r="87" spans="1:3" x14ac:dyDescent="0.2">
      <c r="B87" s="10"/>
      <c r="C87" s="10"/>
    </row>
    <row r="88" spans="1:3" x14ac:dyDescent="0.2">
      <c r="B88" s="10"/>
      <c r="C88" s="10"/>
    </row>
    <row r="89" spans="1:3" x14ac:dyDescent="0.2">
      <c r="B89" s="10"/>
      <c r="C89" s="10"/>
    </row>
    <row r="93" spans="1:3" x14ac:dyDescent="0.2">
      <c r="B93" s="10"/>
      <c r="C93" s="10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4369-9496-46C5-88DF-0D0BAB469837}">
  <dimension ref="A1:E32"/>
  <sheetViews>
    <sheetView showGridLines="0" workbookViewId="0">
      <selection activeCell="A15" sqref="A15:D22"/>
    </sheetView>
  </sheetViews>
  <sheetFormatPr defaultRowHeight="15" x14ac:dyDescent="0.25"/>
  <cols>
    <col min="1" max="1" width="9.33203125" style="55"/>
    <col min="2" max="2" width="53.33203125" style="55" bestFit="1" customWidth="1"/>
    <col min="3" max="3" width="14.83203125" style="55" customWidth="1"/>
    <col min="4" max="4" width="14" style="55" bestFit="1" customWidth="1"/>
    <col min="5" max="5" width="13.83203125" style="55" customWidth="1"/>
    <col min="6" max="16384" width="9.33203125" style="55"/>
  </cols>
  <sheetData>
    <row r="1" spans="1:5" x14ac:dyDescent="0.25">
      <c r="A1" s="54" t="s">
        <v>123</v>
      </c>
    </row>
    <row r="2" spans="1:5" x14ac:dyDescent="0.25">
      <c r="A2" s="54" t="s">
        <v>124</v>
      </c>
    </row>
    <row r="3" spans="1:5" x14ac:dyDescent="0.25">
      <c r="A3" s="54"/>
    </row>
    <row r="6" spans="1:5" x14ac:dyDescent="0.25">
      <c r="B6" s="56"/>
      <c r="C6" s="56"/>
      <c r="D6" s="57"/>
    </row>
    <row r="7" spans="1:5" ht="15.75" thickBot="1" x14ac:dyDescent="0.3">
      <c r="B7" s="56"/>
      <c r="C7" s="56"/>
      <c r="D7" s="58"/>
    </row>
    <row r="8" spans="1:5" x14ac:dyDescent="0.25">
      <c r="B8" s="59" t="s">
        <v>125</v>
      </c>
      <c r="C8" s="117">
        <v>45657</v>
      </c>
      <c r="D8" s="60">
        <v>45291</v>
      </c>
      <c r="E8" s="60">
        <v>44926</v>
      </c>
    </row>
    <row r="9" spans="1:5" x14ac:dyDescent="0.25">
      <c r="B9" s="61" t="s">
        <v>126</v>
      </c>
      <c r="C9" s="130">
        <f>[1]bs!D12</f>
        <v>15712502</v>
      </c>
      <c r="D9" s="62">
        <v>12837713</v>
      </c>
      <c r="E9" s="62">
        <v>9335629</v>
      </c>
    </row>
    <row r="10" spans="1:5" x14ac:dyDescent="0.25">
      <c r="B10" s="61" t="s">
        <v>127</v>
      </c>
      <c r="C10" s="130">
        <f>[1]bs!D16</f>
        <v>3017576</v>
      </c>
      <c r="D10" s="62">
        <v>3354753</v>
      </c>
      <c r="E10" s="62">
        <v>2361260</v>
      </c>
    </row>
    <row r="11" spans="1:5" ht="15.75" thickBot="1" x14ac:dyDescent="0.3">
      <c r="B11" s="63" t="s">
        <v>128</v>
      </c>
      <c r="C11" s="126">
        <f>C9/C10</f>
        <v>5.2069946208479916</v>
      </c>
      <c r="D11" s="64">
        <f>D9/D10</f>
        <v>3.8267237558174925</v>
      </c>
      <c r="E11" s="64">
        <f>E9/E10</f>
        <v>3.9536641454138892</v>
      </c>
    </row>
    <row r="12" spans="1:5" x14ac:dyDescent="0.25">
      <c r="B12" s="56"/>
      <c r="C12" s="56"/>
      <c r="D12" s="66"/>
    </row>
    <row r="13" spans="1:5" x14ac:dyDescent="0.25">
      <c r="B13" s="56"/>
      <c r="C13" s="56"/>
      <c r="D13" s="65"/>
    </row>
    <row r="14" spans="1:5" ht="15.75" thickBot="1" x14ac:dyDescent="0.3">
      <c r="D14" s="66"/>
    </row>
    <row r="15" spans="1:5" x14ac:dyDescent="0.25">
      <c r="B15" s="59" t="s">
        <v>129</v>
      </c>
      <c r="C15" s="117">
        <v>45657</v>
      </c>
      <c r="D15" s="60">
        <v>45291</v>
      </c>
      <c r="E15" s="60">
        <v>44926</v>
      </c>
    </row>
    <row r="16" spans="1:5" x14ac:dyDescent="0.25">
      <c r="B16" s="61" t="s">
        <v>130</v>
      </c>
      <c r="C16" s="127">
        <v>29934438.59</v>
      </c>
      <c r="D16" s="62">
        <v>33004466</v>
      </c>
      <c r="E16" s="62">
        <v>32798091</v>
      </c>
    </row>
    <row r="17" spans="2:5" x14ac:dyDescent="0.25">
      <c r="B17" s="61" t="s">
        <v>131</v>
      </c>
      <c r="C17" s="127">
        <v>45883259</v>
      </c>
      <c r="D17" s="62">
        <v>40543993</v>
      </c>
      <c r="E17" s="62">
        <v>35719338</v>
      </c>
    </row>
    <row r="18" spans="2:5" ht="15.75" thickBot="1" x14ac:dyDescent="0.3">
      <c r="B18" s="63" t="s">
        <v>128</v>
      </c>
      <c r="C18" s="131">
        <f>C16/C17</f>
        <v>0.65240436800707635</v>
      </c>
      <c r="D18" s="67">
        <f>D16/D17</f>
        <v>0.81404083707295427</v>
      </c>
      <c r="E18" s="67">
        <f>E16/E17</f>
        <v>0.91821665339934355</v>
      </c>
    </row>
    <row r="19" spans="2:5" ht="15.75" thickBot="1" x14ac:dyDescent="0.3">
      <c r="D19" s="68"/>
    </row>
    <row r="20" spans="2:5" x14ac:dyDescent="0.25">
      <c r="B20" s="59" t="s">
        <v>129</v>
      </c>
      <c r="C20" s="117">
        <v>45657</v>
      </c>
      <c r="D20" s="60">
        <v>45291</v>
      </c>
      <c r="E20" s="60">
        <v>44926</v>
      </c>
    </row>
    <row r="21" spans="2:5" x14ac:dyDescent="0.25">
      <c r="B21" s="61" t="s">
        <v>130</v>
      </c>
      <c r="C21" s="127">
        <v>29934438.59</v>
      </c>
      <c r="D21" s="62">
        <f>D16</f>
        <v>33004466</v>
      </c>
      <c r="E21" s="62">
        <v>32798091</v>
      </c>
    </row>
    <row r="22" spans="2:5" x14ac:dyDescent="0.25">
      <c r="B22" s="61" t="s">
        <v>132</v>
      </c>
      <c r="C22" s="127">
        <v>75817697.590000004</v>
      </c>
      <c r="D22" s="62">
        <f>D16+D17</f>
        <v>73548459</v>
      </c>
      <c r="E22" s="62">
        <v>68517429</v>
      </c>
    </row>
    <row r="23" spans="2:5" x14ac:dyDescent="0.25">
      <c r="B23" s="69" t="s">
        <v>128</v>
      </c>
      <c r="C23" s="129">
        <f>C21/C22</f>
        <v>0.3948212560064368</v>
      </c>
      <c r="D23" s="70">
        <f>D21/D22</f>
        <v>0.44874449374935238</v>
      </c>
      <c r="E23" s="70">
        <f>E21/E22</f>
        <v>0.47868245319012187</v>
      </c>
    </row>
    <row r="24" spans="2:5" x14ac:dyDescent="0.25">
      <c r="B24" s="71"/>
      <c r="C24" s="56"/>
      <c r="D24" s="72"/>
      <c r="E24" s="72"/>
    </row>
    <row r="25" spans="2:5" x14ac:dyDescent="0.25">
      <c r="B25" s="73" t="s">
        <v>133</v>
      </c>
      <c r="C25" s="118"/>
      <c r="D25" s="62"/>
      <c r="E25" s="62"/>
    </row>
    <row r="26" spans="2:5" ht="15.75" thickBot="1" x14ac:dyDescent="0.3">
      <c r="B26" s="74" t="s">
        <v>134</v>
      </c>
      <c r="C26" s="119"/>
      <c r="D26" s="75"/>
      <c r="E26" s="75"/>
    </row>
    <row r="27" spans="2:5" x14ac:dyDescent="0.25">
      <c r="B27" s="56"/>
      <c r="C27" s="56"/>
      <c r="D27" s="68"/>
    </row>
    <row r="28" spans="2:5" ht="15.75" thickBot="1" x14ac:dyDescent="0.3">
      <c r="B28" s="56"/>
      <c r="C28" s="56"/>
      <c r="D28" s="66"/>
    </row>
    <row r="29" spans="2:5" x14ac:dyDescent="0.25">
      <c r="B29" s="59" t="s">
        <v>135</v>
      </c>
      <c r="C29" s="117">
        <v>45657</v>
      </c>
      <c r="D29" s="60">
        <v>45291</v>
      </c>
      <c r="E29" s="60">
        <v>44926</v>
      </c>
    </row>
    <row r="30" spans="2:5" x14ac:dyDescent="0.25">
      <c r="B30" s="61" t="s">
        <v>136</v>
      </c>
      <c r="C30" s="127">
        <v>11879849</v>
      </c>
      <c r="D30" s="62">
        <v>10502550</v>
      </c>
      <c r="E30" s="62">
        <v>6955755</v>
      </c>
    </row>
    <row r="31" spans="2:5" x14ac:dyDescent="0.25">
      <c r="B31" s="61" t="s">
        <v>137</v>
      </c>
      <c r="C31" s="127">
        <v>62215668</v>
      </c>
      <c r="D31" s="62">
        <v>62333406</v>
      </c>
      <c r="E31" s="62">
        <v>59836800</v>
      </c>
    </row>
    <row r="32" spans="2:5" ht="15.75" thickBot="1" x14ac:dyDescent="0.3">
      <c r="B32" s="63" t="s">
        <v>128</v>
      </c>
      <c r="C32" s="128">
        <f>C30/C31</f>
        <v>0.19094625810334465</v>
      </c>
      <c r="D32" s="76">
        <f>D30/D31</f>
        <v>0.16848991053047863</v>
      </c>
      <c r="E32" s="76">
        <f>E30/E31</f>
        <v>0.11624543759024547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 DN Agrar Group</vt:lpstr>
      <vt:lpstr>BS 1</vt:lpstr>
      <vt:lpstr>BS 2</vt:lpstr>
      <vt:lpstr>IS DN Agrar Group</vt:lpstr>
      <vt:lpstr>IS 1</vt:lpstr>
      <vt:lpstr>IS 2</vt:lpstr>
      <vt:lpstr>indicatori</vt:lpstr>
      <vt:lpstr>'BS DN Agrar Group'!Print_Area</vt:lpstr>
      <vt:lpstr>'IS DN Agrar Group'!Print_Area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Gabriel TICO</cp:lastModifiedBy>
  <cp:lastPrinted>2025-02-23T19:38:46Z</cp:lastPrinted>
  <dcterms:created xsi:type="dcterms:W3CDTF">2022-09-16T12:42:01Z</dcterms:created>
  <dcterms:modified xsi:type="dcterms:W3CDTF">2025-04-28T07:53:31Z</dcterms:modified>
</cp:coreProperties>
</file>